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0" windowWidth="15520" windowHeight="8200" activeTab="0"/>
  </bookViews>
  <sheets>
    <sheet name="BUILDING 4" sheetId="1" r:id="rId1"/>
  </sheets>
  <definedNames>
    <definedName name="_xlnm.Print_Area" localSheetId="0">'BUILDING 4'!$A$1:$V$51</definedName>
  </definedNames>
  <calcPr fullCalcOnLoad="1"/>
</workbook>
</file>

<file path=xl/sharedStrings.xml><?xml version="1.0" encoding="utf-8"?>
<sst xmlns="http://schemas.openxmlformats.org/spreadsheetml/2006/main" count="328" uniqueCount="183">
  <si>
    <t>Апартамент 4J</t>
  </si>
  <si>
    <t>Apartment 4G</t>
  </si>
  <si>
    <t>1,1,4</t>
  </si>
  <si>
    <t>Storage 2 on ground floor</t>
  </si>
  <si>
    <t>Апартамент 4K</t>
  </si>
  <si>
    <t>Apartment 4H</t>
  </si>
  <si>
    <t>1,1,5</t>
  </si>
  <si>
    <t>Storage 3 on ground floor</t>
  </si>
  <si>
    <t>Апартамент 4L</t>
  </si>
  <si>
    <t>Apartment 4I</t>
  </si>
  <si>
    <t>1,1,6</t>
  </si>
  <si>
    <t>Storage 4 on ground floor</t>
  </si>
  <si>
    <t>Апартамент 4M</t>
  </si>
  <si>
    <t>Apartment 4J</t>
  </si>
  <si>
    <t>1,1,7</t>
  </si>
  <si>
    <t xml:space="preserve">2 bedroom </t>
  </si>
  <si>
    <t>Storage 5 on ground floor</t>
  </si>
  <si>
    <t>2nd floor</t>
  </si>
  <si>
    <t>ЕТАЖ 3</t>
  </si>
  <si>
    <t>Апартамент 4N</t>
  </si>
  <si>
    <t>Apartment 4K</t>
  </si>
  <si>
    <t>1,2,2</t>
  </si>
  <si>
    <t>(sea/pool)/forest</t>
  </si>
  <si>
    <t>B4F2_4K TO P IS ON PAGE 5</t>
  </si>
  <si>
    <t>Апартамент 4O</t>
  </si>
  <si>
    <t>Apartment 4L</t>
  </si>
  <si>
    <t>1,2,3</t>
  </si>
  <si>
    <t>Storage 6 on ground floor</t>
  </si>
  <si>
    <t>Апартамент 4P</t>
  </si>
  <si>
    <t>Apartment 4M</t>
  </si>
  <si>
    <t>1,2,4</t>
  </si>
  <si>
    <t>Storage 7 on ground floor</t>
  </si>
  <si>
    <t>Апартамент 4Q</t>
  </si>
  <si>
    <t>Apartment 4N</t>
  </si>
  <si>
    <t>1,2,5</t>
  </si>
  <si>
    <t>Storage 8 on ground floor</t>
  </si>
  <si>
    <t>Апартамент 4R</t>
  </si>
  <si>
    <t>Apartment 4O</t>
  </si>
  <si>
    <t>1,2,6</t>
  </si>
  <si>
    <t>Storage 9 on ground floor</t>
  </si>
  <si>
    <t>Апартамент 4S</t>
  </si>
  <si>
    <t>Apartment 4P</t>
  </si>
  <si>
    <t>1,2,7</t>
  </si>
  <si>
    <t>Storage 10 on ground floor</t>
  </si>
  <si>
    <t>3rd floor</t>
  </si>
  <si>
    <t>ЕТАЖ 4</t>
  </si>
  <si>
    <t>Апартамент 4T</t>
  </si>
  <si>
    <t>Apartment 4Q</t>
  </si>
  <si>
    <t>1,3,2</t>
  </si>
  <si>
    <t>Building 4  4Q TO T TOP FLOOR ON PAGE 6</t>
  </si>
  <si>
    <t>Апартамент 4U</t>
  </si>
  <si>
    <t>Apartment 4R</t>
  </si>
  <si>
    <t>1,3,3</t>
  </si>
  <si>
    <t>Склад 1 ет.4</t>
  </si>
  <si>
    <t>Storage 1 on 4th floor</t>
  </si>
  <si>
    <t>Апартамент 4V</t>
  </si>
  <si>
    <t>Apartment 4S</t>
  </si>
  <si>
    <t>1,3,4</t>
  </si>
  <si>
    <t>Склад 2 ет.4</t>
  </si>
  <si>
    <t>Storage 2 on 4th floor</t>
  </si>
  <si>
    <t>Апартамент 4W</t>
  </si>
  <si>
    <t>Apartment 4T</t>
  </si>
  <si>
    <t>1,3,5</t>
  </si>
  <si>
    <t>Склад 3 ет.4</t>
  </si>
  <si>
    <t>Storage 3 on 4th floor</t>
  </si>
  <si>
    <t>Озеленяване</t>
  </si>
  <si>
    <t xml:space="preserve">OБЩО Квадратура </t>
  </si>
  <si>
    <t>СКЛАДОВЕ ПАРТЕР</t>
  </si>
  <si>
    <t>Етаж 4</t>
  </si>
  <si>
    <t>Апартамент 1S</t>
  </si>
  <si>
    <t>Апартамент 1T</t>
  </si>
  <si>
    <t>Апартамент 1U</t>
  </si>
  <si>
    <t>Апартамент 1V</t>
  </si>
  <si>
    <t>Апартамент 1W</t>
  </si>
  <si>
    <t>Апартамент 1X</t>
  </si>
  <si>
    <t>Апартамент 1Y</t>
  </si>
  <si>
    <t>Апартамент 1Z</t>
  </si>
  <si>
    <t>Апартамент 1D</t>
  </si>
  <si>
    <t>Апартамент 1E</t>
  </si>
  <si>
    <t>Апартамент 1F</t>
  </si>
  <si>
    <t>Апартамент 1J</t>
  </si>
  <si>
    <t>Апартамент 1K</t>
  </si>
  <si>
    <t>Pure Living Area</t>
  </si>
  <si>
    <t>Shared Parts</t>
  </si>
  <si>
    <t>Total Square Meters</t>
  </si>
  <si>
    <t>Апартамент 1L</t>
  </si>
  <si>
    <t>Апартамент 1M</t>
  </si>
  <si>
    <t>Апартамент 1N</t>
  </si>
  <si>
    <t>Апартамент 1O</t>
  </si>
  <si>
    <t>Апартамент 1P</t>
  </si>
  <si>
    <t>Апартамент 1Q</t>
  </si>
  <si>
    <t>Апартамент 1R</t>
  </si>
  <si>
    <r>
      <t>Oбщи 5</t>
    </r>
    <r>
      <rPr>
        <sz val="8"/>
        <rFont val="Arial"/>
        <family val="2"/>
      </rPr>
      <t xml:space="preserve"> (От Перално в блок 5)</t>
    </r>
  </si>
  <si>
    <t>Block Number Four</t>
  </si>
  <si>
    <t>Number according to Architectural design</t>
  </si>
  <si>
    <t xml:space="preserve"> М2 </t>
  </si>
  <si>
    <t>Total M2 appartments(per floor)</t>
  </si>
  <si>
    <t>Storage Number</t>
  </si>
  <si>
    <t>storage М2</t>
  </si>
  <si>
    <t>Apartment size including storage area  (m2)</t>
  </si>
  <si>
    <t xml:space="preserve">Open space 1 </t>
  </si>
  <si>
    <t xml:space="preserve">Open space 2(From green areas on top floor) </t>
  </si>
  <si>
    <t>Common area m2</t>
  </si>
  <si>
    <t>Total м2</t>
  </si>
  <si>
    <t xml:space="preserve"> Floor </t>
  </si>
  <si>
    <t>View</t>
  </si>
  <si>
    <t>Type</t>
  </si>
  <si>
    <t>Number of bedrooms</t>
  </si>
  <si>
    <t>Price in EURO</t>
  </si>
  <si>
    <t>Living area m2</t>
  </si>
  <si>
    <t>Storage m2</t>
  </si>
  <si>
    <t>Balkony</t>
  </si>
  <si>
    <t>Sheared m2</t>
  </si>
  <si>
    <t>Parking space</t>
  </si>
  <si>
    <t>Total</t>
  </si>
  <si>
    <t>Номер по архитектурен проект</t>
  </si>
  <si>
    <t>Общо квадратура апартаменти на етаж без складове</t>
  </si>
  <si>
    <t xml:space="preserve">Процент от обща площ апартаменти </t>
  </si>
  <si>
    <t>Oбщо комуникационни площи</t>
  </si>
  <si>
    <t xml:space="preserve">Номер на Склад </t>
  </si>
  <si>
    <t>СКЛАД /М2</t>
  </si>
  <si>
    <t>Общо апартамент +склад</t>
  </si>
  <si>
    <t>Общо квадратура апартаменти на етаж със складове</t>
  </si>
  <si>
    <t xml:space="preserve">ОБЩИ 1 (От комуникационни площи oбщо за сградата пропорционално на големината на апартамента) </t>
  </si>
  <si>
    <t>ОБЩИ 2 (От озеленяване на етаж 4)</t>
  </si>
  <si>
    <t>Oбщи 8+11+12 м2</t>
  </si>
  <si>
    <t>Oбщи 4 (От Портиер) м2</t>
  </si>
  <si>
    <t>ОБЩО м2</t>
  </si>
  <si>
    <t xml:space="preserve">Етаж </t>
  </si>
  <si>
    <t xml:space="preserve">Изглед </t>
  </si>
  <si>
    <t>Тип</t>
  </si>
  <si>
    <t>Брой спални</t>
  </si>
  <si>
    <t>ЕТАЖ 1</t>
  </si>
  <si>
    <t>Mагазин</t>
  </si>
  <si>
    <t>Апартамент 4А</t>
  </si>
  <si>
    <t>Apartment 4A</t>
  </si>
  <si>
    <t>Склад включен</t>
  </si>
  <si>
    <t>Ground floor</t>
  </si>
  <si>
    <t>children's area/forest</t>
  </si>
  <si>
    <t xml:space="preserve">1 bedroom </t>
  </si>
  <si>
    <t>Inside the flat</t>
  </si>
  <si>
    <t>N</t>
  </si>
  <si>
    <t>Building 4 4A TO 4D GROUND FLOOR</t>
  </si>
  <si>
    <t>Апартамент 4B</t>
  </si>
  <si>
    <t>Apartment 4B</t>
  </si>
  <si>
    <t>Children's area</t>
  </si>
  <si>
    <t>Studio</t>
  </si>
  <si>
    <t>Апартамент 4C</t>
  </si>
  <si>
    <t>Apartment 4C</t>
  </si>
  <si>
    <t>Апартамент 4D</t>
  </si>
  <si>
    <t>Apartment 4D</t>
  </si>
  <si>
    <t>forest</t>
  </si>
  <si>
    <t>Kоридор м/у складове</t>
  </si>
  <si>
    <t>Ком. Възел</t>
  </si>
  <si>
    <t>Склад 1</t>
  </si>
  <si>
    <t>Склад 2</t>
  </si>
  <si>
    <t>Склад 3</t>
  </si>
  <si>
    <t>Склад 4</t>
  </si>
  <si>
    <t>Склад 5</t>
  </si>
  <si>
    <t>Склад 6</t>
  </si>
  <si>
    <t>Склад 7</t>
  </si>
  <si>
    <t>Склад 8</t>
  </si>
  <si>
    <t>Склад 9</t>
  </si>
  <si>
    <t>Склад 10</t>
  </si>
  <si>
    <t>Гараж 1/Перално</t>
  </si>
  <si>
    <t>1st floor</t>
  </si>
  <si>
    <t>(sea/pool)/forest/??</t>
  </si>
  <si>
    <t>2 bedroom flat</t>
  </si>
  <si>
    <t>Гараж 2 с WC</t>
  </si>
  <si>
    <t>sea/pool</t>
  </si>
  <si>
    <t>ЕТАЖ 2</t>
  </si>
  <si>
    <t>Апартамент 4E</t>
  </si>
  <si>
    <t>Apartment 4E</t>
  </si>
  <si>
    <t>1,1,2</t>
  </si>
  <si>
    <t>(sea/pool)/forest/</t>
  </si>
  <si>
    <t>2 bedroom</t>
  </si>
  <si>
    <t>Y</t>
  </si>
  <si>
    <t>B4F1_4E TO J IS ON PAGE 5</t>
  </si>
  <si>
    <t>Апартамент 4F</t>
  </si>
  <si>
    <t>Apartment 4F</t>
  </si>
  <si>
    <t>1,1,3</t>
  </si>
  <si>
    <t>sea/pool/children's area</t>
  </si>
  <si>
    <t>Storage 1 on ground floor</t>
  </si>
</sst>
</file>

<file path=xl/styles.xml><?xml version="1.0" encoding="utf-8"?>
<styleSheet xmlns="http://schemas.openxmlformats.org/spreadsheetml/2006/main">
  <numFmts count="1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&quot;€&quot;* #,##0_-;\-&quot;€&quot;* #,##0_-;_-&quot;€&quot;* &quot;-&quot;_-;_-@_-"/>
    <numFmt numFmtId="165" formatCode="_-* #,##0_-;\-* #,##0_-;_-* &quot;-&quot;_-;_-@_-"/>
    <numFmt numFmtId="166" formatCode="_-&quot;€&quot;* #,##0.00_-;\-&quot;€&quot;* #,##0.00_-;_-&quot;€&quot;* &quot;-&quot;??_-;_-@_-"/>
    <numFmt numFmtId="167" formatCode="_-* #,##0.00_-;\-* #,##0.00_-;_-* &quot;-&quot;??_-;_-@_-"/>
    <numFmt numFmtId="168" formatCode="[$€-1809]#,##0.00;[Red]\-[$€-1809]#,##0.00"/>
    <numFmt numFmtId="169" formatCode="0.0000"/>
    <numFmt numFmtId="170" formatCode="0.000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18" fillId="24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24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18" fillId="24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24" borderId="0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169" fontId="0" fillId="24" borderId="0" xfId="0" applyNumberFormat="1" applyFont="1" applyFill="1" applyBorder="1" applyAlignment="1">
      <alignment horizontal="center"/>
    </xf>
    <xf numFmtId="49" fontId="0" fillId="24" borderId="0" xfId="0" applyNumberFormat="1" applyFont="1" applyFill="1" applyBorder="1" applyAlignment="1">
      <alignment horizontal="center"/>
    </xf>
    <xf numFmtId="0" fontId="0" fillId="24" borderId="0" xfId="0" applyFont="1" applyFill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0" fillId="24" borderId="12" xfId="0" applyNumberFormat="1" applyFont="1" applyFill="1" applyBorder="1" applyAlignment="1">
      <alignment horizontal="center"/>
    </xf>
    <xf numFmtId="170" fontId="0" fillId="24" borderId="0" xfId="0" applyNumberFormat="1" applyFont="1" applyFill="1" applyBorder="1" applyAlignment="1">
      <alignment/>
    </xf>
    <xf numFmtId="2" fontId="0" fillId="24" borderId="0" xfId="0" applyNumberFormat="1" applyFont="1" applyFill="1" applyBorder="1" applyAlignment="1">
      <alignment/>
    </xf>
    <xf numFmtId="2" fontId="0" fillId="0" borderId="14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8" fontId="0" fillId="0" borderId="15" xfId="0" applyNumberFormat="1" applyFont="1" applyBorder="1" applyAlignment="1">
      <alignment/>
    </xf>
    <xf numFmtId="0" fontId="0" fillId="24" borderId="0" xfId="0" applyFont="1" applyFill="1" applyAlignment="1">
      <alignment horizontal="center"/>
    </xf>
    <xf numFmtId="0" fontId="0" fillId="24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168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24" borderId="10" xfId="0" applyFont="1" applyFill="1" applyBorder="1" applyAlignment="1">
      <alignment horizontal="center"/>
    </xf>
    <xf numFmtId="169" fontId="0" fillId="24" borderId="10" xfId="0" applyNumberFormat="1" applyFont="1" applyFill="1" applyBorder="1" applyAlignment="1">
      <alignment horizontal="center"/>
    </xf>
    <xf numFmtId="0" fontId="0" fillId="24" borderId="10" xfId="0" applyFont="1" applyFill="1" applyBorder="1" applyAlignment="1">
      <alignment/>
    </xf>
    <xf numFmtId="2" fontId="0" fillId="0" borderId="10" xfId="0" applyNumberFormat="1" applyFont="1" applyBorder="1" applyAlignment="1">
      <alignment horizontal="center"/>
    </xf>
    <xf numFmtId="170" fontId="0" fillId="24" borderId="10" xfId="0" applyNumberFormat="1" applyFont="1" applyFill="1" applyBorder="1" applyAlignment="1">
      <alignment/>
    </xf>
    <xf numFmtId="2" fontId="0" fillId="24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168" fontId="0" fillId="0" borderId="10" xfId="0" applyNumberFormat="1" applyFont="1" applyBorder="1" applyAlignment="1">
      <alignment/>
    </xf>
    <xf numFmtId="0" fontId="0" fillId="24" borderId="16" xfId="0" applyFont="1" applyFill="1" applyBorder="1" applyAlignment="1">
      <alignment horizontal="center"/>
    </xf>
    <xf numFmtId="0" fontId="0" fillId="24" borderId="12" xfId="0" applyNumberFormat="1" applyFont="1" applyFill="1" applyBorder="1" applyAlignment="1">
      <alignment horizontal="center"/>
    </xf>
    <xf numFmtId="49" fontId="0" fillId="24" borderId="10" xfId="0" applyNumberFormat="1" applyFont="1" applyFill="1" applyBorder="1" applyAlignment="1">
      <alignment horizontal="center"/>
    </xf>
    <xf numFmtId="0" fontId="0" fillId="24" borderId="17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4" borderId="0" xfId="0" applyFont="1" applyFill="1" applyAlignment="1">
      <alignment/>
    </xf>
    <xf numFmtId="0" fontId="0" fillId="24" borderId="0" xfId="0" applyNumberFormat="1" applyFont="1" applyFill="1" applyAlignment="1">
      <alignment horizontal="center"/>
    </xf>
    <xf numFmtId="0" fontId="0" fillId="24" borderId="10" xfId="0" applyNumberFormat="1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3" xfId="0" applyFont="1" applyBorder="1" applyAlignment="1">
      <alignment textRotation="90"/>
    </xf>
    <xf numFmtId="2" fontId="0" fillId="0" borderId="0" xfId="0" applyNumberFormat="1" applyFont="1" applyFill="1" applyBorder="1" applyAlignment="1">
      <alignment/>
    </xf>
    <xf numFmtId="0" fontId="0" fillId="24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0" fillId="24" borderId="19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24" borderId="0" xfId="0" applyNumberFormat="1" applyFont="1" applyFill="1" applyAlignment="1">
      <alignment/>
    </xf>
    <xf numFmtId="0" fontId="0" fillId="0" borderId="2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24" borderId="0" xfId="0" applyNumberFormat="1" applyFont="1" applyFill="1" applyBorder="1" applyAlignment="1">
      <alignment horizontal="center"/>
    </xf>
    <xf numFmtId="0" fontId="0" fillId="24" borderId="0" xfId="0" applyFont="1" applyFill="1" applyBorder="1" applyAlignment="1">
      <alignment/>
    </xf>
    <xf numFmtId="2" fontId="0" fillId="24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24" borderId="0" xfId="0" applyFont="1" applyFill="1" applyAlignment="1">
      <alignment/>
    </xf>
    <xf numFmtId="168" fontId="0" fillId="0" borderId="0" xfId="0" applyNumberFormat="1" applyFont="1" applyAlignment="1">
      <alignment/>
    </xf>
    <xf numFmtId="0" fontId="0" fillId="0" borderId="10" xfId="0" applyFont="1" applyBorder="1" applyAlignment="1">
      <alignment textRotation="90"/>
    </xf>
    <xf numFmtId="0" fontId="0" fillId="0" borderId="0" xfId="0" applyFont="1" applyBorder="1" applyAlignment="1">
      <alignment textRotation="90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 textRotation="90"/>
    </xf>
    <xf numFmtId="0" fontId="0" fillId="0" borderId="12" xfId="0" applyFont="1" applyBorder="1" applyAlignment="1">
      <alignment textRotation="90"/>
    </xf>
    <xf numFmtId="168" fontId="0" fillId="0" borderId="12" xfId="0" applyNumberFormat="1" applyFont="1" applyBorder="1" applyAlignment="1">
      <alignment textRotation="90"/>
    </xf>
    <xf numFmtId="0" fontId="0" fillId="0" borderId="0" xfId="0" applyFont="1" applyBorder="1" applyAlignment="1">
      <alignment textRotation="90"/>
    </xf>
    <xf numFmtId="0" fontId="0" fillId="0" borderId="16" xfId="0" applyFont="1" applyBorder="1" applyAlignment="1">
      <alignment textRotation="90"/>
    </xf>
    <xf numFmtId="0" fontId="0" fillId="24" borderId="12" xfId="0" applyFont="1" applyFill="1" applyBorder="1" applyAlignment="1">
      <alignment textRotation="90"/>
    </xf>
    <xf numFmtId="0" fontId="0" fillId="24" borderId="13" xfId="0" applyFont="1" applyFill="1" applyBorder="1" applyAlignment="1">
      <alignment horizontal="justify" textRotation="90"/>
    </xf>
    <xf numFmtId="0" fontId="0" fillId="24" borderId="12" xfId="0" applyFont="1" applyFill="1" applyBorder="1" applyAlignment="1">
      <alignment horizontal="center" textRotation="90"/>
    </xf>
    <xf numFmtId="0" fontId="0" fillId="0" borderId="16" xfId="0" applyFont="1" applyBorder="1" applyAlignment="1">
      <alignment horizontal="center" textRotation="90"/>
    </xf>
    <xf numFmtId="0" fontId="0" fillId="24" borderId="12" xfId="0" applyFont="1" applyFill="1" applyBorder="1" applyAlignment="1">
      <alignment horizontal="justify" textRotation="90"/>
    </xf>
    <xf numFmtId="0" fontId="0" fillId="0" borderId="13" xfId="0" applyFont="1" applyBorder="1" applyAlignment="1">
      <alignment horizontal="center" textRotation="90"/>
    </xf>
    <xf numFmtId="0" fontId="0" fillId="0" borderId="13" xfId="0" applyFont="1" applyBorder="1" applyAlignment="1">
      <alignment textRotation="90"/>
    </xf>
    <xf numFmtId="168" fontId="0" fillId="0" borderId="13" xfId="0" applyNumberFormat="1" applyFont="1" applyBorder="1" applyAlignment="1">
      <alignment horizontal="center" textRotation="90"/>
    </xf>
    <xf numFmtId="0" fontId="0" fillId="0" borderId="0" xfId="0" applyFont="1" applyAlignment="1">
      <alignment textRotation="90"/>
    </xf>
    <xf numFmtId="0" fontId="0" fillId="0" borderId="21" xfId="0" applyFont="1" applyBorder="1" applyAlignment="1">
      <alignment horizontal="center" textRotation="90"/>
    </xf>
    <xf numFmtId="168" fontId="0" fillId="0" borderId="22" xfId="0" applyNumberFormat="1" applyFont="1" applyBorder="1" applyAlignment="1">
      <alignment textRotation="90"/>
    </xf>
    <xf numFmtId="0" fontId="0" fillId="0" borderId="10" xfId="0" applyFont="1" applyBorder="1" applyAlignment="1">
      <alignment textRotation="90"/>
    </xf>
    <xf numFmtId="0" fontId="0" fillId="0" borderId="11" xfId="0" applyFont="1" applyBorder="1" applyAlignment="1">
      <alignment textRotation="90"/>
    </xf>
    <xf numFmtId="0" fontId="0" fillId="24" borderId="23" xfId="0" applyFont="1" applyFill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0" fillId="24" borderId="25" xfId="0" applyFont="1" applyFill="1" applyBorder="1" applyAlignment="1">
      <alignment horizontal="center"/>
    </xf>
    <xf numFmtId="0" fontId="20" fillId="0" borderId="25" xfId="0" applyFont="1" applyBorder="1" applyAlignment="1">
      <alignment horizontal="center"/>
    </xf>
    <xf numFmtId="168" fontId="20" fillId="0" borderId="24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textRotation="90"/>
    </xf>
    <xf numFmtId="0" fontId="0" fillId="0" borderId="10" xfId="0" applyFont="1" applyBorder="1" applyAlignment="1">
      <alignment textRotation="90"/>
    </xf>
    <xf numFmtId="0" fontId="0" fillId="0" borderId="13" xfId="0" applyFont="1" applyBorder="1" applyAlignment="1">
      <alignment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AU115"/>
  <sheetViews>
    <sheetView tabSelected="1" workbookViewId="0" topLeftCell="C1">
      <selection activeCell="C2" sqref="A1:IV65536"/>
    </sheetView>
  </sheetViews>
  <sheetFormatPr defaultColWidth="8.8515625" defaultRowHeight="12.75"/>
  <cols>
    <col min="1" max="2" width="0" style="8" hidden="1" customWidth="1"/>
    <col min="3" max="3" width="16.421875" style="8" customWidth="1"/>
    <col min="4" max="12" width="0" style="8" hidden="1" customWidth="1"/>
    <col min="13" max="13" width="7.8515625" style="8" customWidth="1"/>
    <col min="14" max="20" width="0" style="8" hidden="1" customWidth="1"/>
    <col min="21" max="21" width="9.7109375" style="8" customWidth="1"/>
    <col min="22" max="22" width="7.00390625" style="8" customWidth="1"/>
    <col min="23" max="23" width="11.8515625" style="8" customWidth="1"/>
    <col min="24" max="24" width="21.7109375" style="8" customWidth="1"/>
    <col min="25" max="25" width="13.421875" style="8" customWidth="1"/>
    <col min="26" max="26" width="3.421875" style="8" customWidth="1"/>
    <col min="27" max="27" width="17.00390625" style="8" customWidth="1"/>
    <col min="28" max="33" width="0" style="8" hidden="1" customWidth="1"/>
    <col min="34" max="34" width="36.421875" style="8" customWidth="1"/>
    <col min="35" max="16384" width="8.8515625" style="8" customWidth="1"/>
  </cols>
  <sheetData>
    <row r="1" spans="25:28" s="7" customFormat="1" ht="12">
      <c r="Y1" s="69"/>
      <c r="Z1" s="70"/>
      <c r="AA1" s="71"/>
      <c r="AB1" s="72"/>
    </row>
    <row r="2" spans="1:33" s="82" customFormat="1" ht="185.25" customHeight="1" thickBot="1">
      <c r="A2" s="73"/>
      <c r="B2" s="74"/>
      <c r="C2" s="70" t="s">
        <v>93</v>
      </c>
      <c r="D2" s="75" t="s">
        <v>94</v>
      </c>
      <c r="E2" s="76" t="s">
        <v>95</v>
      </c>
      <c r="F2" s="76" t="s">
        <v>96</v>
      </c>
      <c r="G2" s="76"/>
      <c r="H2" s="76"/>
      <c r="I2" s="76"/>
      <c r="J2" s="76"/>
      <c r="K2" s="76" t="s">
        <v>97</v>
      </c>
      <c r="L2" s="74" t="s">
        <v>98</v>
      </c>
      <c r="M2" s="77" t="s">
        <v>99</v>
      </c>
      <c r="N2" s="76" t="s">
        <v>96</v>
      </c>
      <c r="O2" s="76"/>
      <c r="P2" s="78" t="s">
        <v>100</v>
      </c>
      <c r="Q2" s="78" t="s">
        <v>101</v>
      </c>
      <c r="R2" s="78"/>
      <c r="S2" s="74"/>
      <c r="T2" s="74"/>
      <c r="U2" s="79" t="s">
        <v>102</v>
      </c>
      <c r="V2" s="79" t="s">
        <v>103</v>
      </c>
      <c r="W2" s="79" t="s">
        <v>104</v>
      </c>
      <c r="X2" s="79" t="s">
        <v>105</v>
      </c>
      <c r="Y2" s="79" t="s">
        <v>106</v>
      </c>
      <c r="Z2" s="80" t="s">
        <v>107</v>
      </c>
      <c r="AA2" s="81" t="s">
        <v>108</v>
      </c>
      <c r="AB2" s="79" t="s">
        <v>109</v>
      </c>
      <c r="AC2" s="79" t="s">
        <v>110</v>
      </c>
      <c r="AD2" s="79" t="s">
        <v>111</v>
      </c>
      <c r="AE2" s="79" t="s">
        <v>112</v>
      </c>
      <c r="AF2" s="79" t="s">
        <v>113</v>
      </c>
      <c r="AG2" s="79" t="s">
        <v>114</v>
      </c>
    </row>
    <row r="3" spans="1:47" s="85" customFormat="1" ht="12.75" customHeight="1" hidden="1">
      <c r="A3" s="73"/>
      <c r="B3" s="74"/>
      <c r="C3" s="70"/>
      <c r="D3" s="78" t="s">
        <v>115</v>
      </c>
      <c r="E3" s="76" t="s">
        <v>95</v>
      </c>
      <c r="F3" s="76" t="s">
        <v>116</v>
      </c>
      <c r="G3" s="76"/>
      <c r="H3" s="76"/>
      <c r="I3" s="76" t="s">
        <v>117</v>
      </c>
      <c r="J3" s="76" t="s">
        <v>118</v>
      </c>
      <c r="K3" s="76" t="s">
        <v>119</v>
      </c>
      <c r="L3" s="74" t="s">
        <v>120</v>
      </c>
      <c r="M3" s="69" t="s">
        <v>121</v>
      </c>
      <c r="N3" s="76" t="s">
        <v>122</v>
      </c>
      <c r="O3" s="76" t="s">
        <v>117</v>
      </c>
      <c r="P3" s="78" t="s">
        <v>123</v>
      </c>
      <c r="Q3" s="78" t="s">
        <v>124</v>
      </c>
      <c r="R3" s="78" t="s">
        <v>125</v>
      </c>
      <c r="S3" s="78" t="s">
        <v>126</v>
      </c>
      <c r="T3" s="78" t="s">
        <v>92</v>
      </c>
      <c r="U3" s="69"/>
      <c r="V3" s="83" t="s">
        <v>127</v>
      </c>
      <c r="W3" s="69" t="s">
        <v>128</v>
      </c>
      <c r="X3" s="69" t="s">
        <v>129</v>
      </c>
      <c r="Y3" s="69" t="s">
        <v>130</v>
      </c>
      <c r="Z3" s="70" t="s">
        <v>131</v>
      </c>
      <c r="AA3" s="84"/>
      <c r="AD3" s="79" t="s">
        <v>111</v>
      </c>
      <c r="AE3" s="79" t="s">
        <v>112</v>
      </c>
      <c r="AF3" s="79" t="s">
        <v>113</v>
      </c>
      <c r="AG3" s="79" t="s">
        <v>114</v>
      </c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</row>
    <row r="4" spans="1:47" s="97" customFormat="1" ht="12.75" customHeight="1" hidden="1">
      <c r="A4" s="86"/>
      <c r="B4" s="87">
        <v>1</v>
      </c>
      <c r="C4" s="88">
        <v>2</v>
      </c>
      <c r="D4" s="89"/>
      <c r="E4" s="89">
        <v>2</v>
      </c>
      <c r="F4" s="89">
        <v>3</v>
      </c>
      <c r="G4" s="89"/>
      <c r="H4" s="89"/>
      <c r="I4" s="89">
        <v>4</v>
      </c>
      <c r="J4" s="89">
        <v>5</v>
      </c>
      <c r="K4" s="89">
        <v>6</v>
      </c>
      <c r="L4" s="89">
        <v>7</v>
      </c>
      <c r="M4" s="90">
        <v>3</v>
      </c>
      <c r="N4" s="89">
        <v>9</v>
      </c>
      <c r="O4" s="89">
        <v>10</v>
      </c>
      <c r="P4" s="89">
        <v>11</v>
      </c>
      <c r="Q4" s="89">
        <v>12</v>
      </c>
      <c r="R4" s="89">
        <v>13</v>
      </c>
      <c r="S4" s="89">
        <v>14</v>
      </c>
      <c r="T4" s="89">
        <v>15</v>
      </c>
      <c r="U4" s="90">
        <v>4</v>
      </c>
      <c r="V4" s="88">
        <v>5</v>
      </c>
      <c r="W4" s="88">
        <v>6</v>
      </c>
      <c r="X4" s="88">
        <v>7</v>
      </c>
      <c r="Y4" s="88">
        <v>8</v>
      </c>
      <c r="Z4" s="88">
        <v>9</v>
      </c>
      <c r="AA4" s="91">
        <v>10</v>
      </c>
      <c r="AB4" s="92"/>
      <c r="AC4" s="93"/>
      <c r="AD4" s="93"/>
      <c r="AE4" s="93"/>
      <c r="AF4" s="93"/>
      <c r="AG4" s="94"/>
      <c r="AH4" s="95"/>
      <c r="AI4" s="95"/>
      <c r="AJ4" s="95"/>
      <c r="AK4" s="95"/>
      <c r="AL4" s="96"/>
      <c r="AM4" s="96"/>
      <c r="AN4" s="96"/>
      <c r="AO4" s="96"/>
      <c r="AP4" s="96"/>
      <c r="AQ4" s="96"/>
      <c r="AR4" s="96"/>
      <c r="AS4" s="96"/>
      <c r="AT4" s="96"/>
      <c r="AU4" s="96"/>
    </row>
    <row r="5" spans="1:47" ht="15" hidden="1">
      <c r="A5" s="98" t="s">
        <v>132</v>
      </c>
      <c r="B5" s="1" t="s">
        <v>133</v>
      </c>
      <c r="C5" s="2"/>
      <c r="D5" s="1"/>
      <c r="E5" s="10">
        <v>42.8</v>
      </c>
      <c r="F5" s="11">
        <f>SUM(E5:E9)</f>
        <v>193.94000000000003</v>
      </c>
      <c r="G5" s="10"/>
      <c r="H5" s="12">
        <f>SUM(F5:G24)</f>
        <v>323.88</v>
      </c>
      <c r="I5" s="13">
        <f>E5/F51</f>
        <v>0.04248855886353031</v>
      </c>
      <c r="J5" s="10"/>
      <c r="K5" s="14"/>
      <c r="L5" s="15"/>
      <c r="M5" s="16">
        <f>E5+L5</f>
        <v>42.8</v>
      </c>
      <c r="N5" s="17">
        <f>SUM(M5:M9)</f>
        <v>193.94000000000003</v>
      </c>
      <c r="O5" s="13">
        <f>M5/1048.99</f>
        <v>0.040801151583904516</v>
      </c>
      <c r="P5" s="18">
        <f>O5*146.38</f>
        <v>5.972472568851943</v>
      </c>
      <c r="Q5" s="15">
        <f>O5*35.39</f>
        <v>1.4439527545543809</v>
      </c>
      <c r="R5" s="19">
        <f>M5+P5+Q5</f>
        <v>50.21642532340632</v>
      </c>
      <c r="S5" s="19">
        <v>0.18</v>
      </c>
      <c r="T5" s="19">
        <v>0.15</v>
      </c>
      <c r="U5" s="16">
        <f aca="true" t="shared" si="0" ref="U5:U44">P5+Q5+S5+T5</f>
        <v>7.746425323406324</v>
      </c>
      <c r="V5" s="20">
        <f>SUM(R5:T5)</f>
        <v>50.54642532340632</v>
      </c>
      <c r="Y5" s="21"/>
      <c r="Z5" s="9"/>
      <c r="AA5" s="22"/>
      <c r="AB5" s="21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</row>
    <row r="6" spans="1:34" s="9" customFormat="1" ht="28.5" customHeight="1" thickBot="1">
      <c r="A6" s="47"/>
      <c r="B6" s="1" t="s">
        <v>134</v>
      </c>
      <c r="C6" s="2" t="s">
        <v>135</v>
      </c>
      <c r="D6" s="1"/>
      <c r="E6" s="10">
        <v>37.04</v>
      </c>
      <c r="F6" s="11"/>
      <c r="G6" s="23"/>
      <c r="H6" s="12"/>
      <c r="I6" s="13">
        <f>E6/F51</f>
        <v>0.03677047243703652</v>
      </c>
      <c r="J6" s="13"/>
      <c r="K6" s="24" t="s">
        <v>136</v>
      </c>
      <c r="L6" s="24"/>
      <c r="M6" s="16">
        <f>E6+L6</f>
        <v>37.04</v>
      </c>
      <c r="N6" s="17"/>
      <c r="O6" s="13">
        <f>M6/1048.99</f>
        <v>0.03531015548289307</v>
      </c>
      <c r="P6" s="18">
        <f>O6*146.38</f>
        <v>5.168700559585887</v>
      </c>
      <c r="Q6" s="15">
        <f>O6*35.39</f>
        <v>1.2496264025395858</v>
      </c>
      <c r="R6" s="19">
        <f>M6+P6+Q6</f>
        <v>43.45832696212547</v>
      </c>
      <c r="S6" s="19">
        <v>0.18</v>
      </c>
      <c r="T6" s="19">
        <v>0.15</v>
      </c>
      <c r="U6" s="16">
        <f t="shared" si="0"/>
        <v>6.748326962125473</v>
      </c>
      <c r="V6" s="16">
        <f>SUM(R6:T6)</f>
        <v>43.78832696212547</v>
      </c>
      <c r="W6" s="21" t="s">
        <v>137</v>
      </c>
      <c r="X6" s="21" t="s">
        <v>138</v>
      </c>
      <c r="Y6" s="25" t="s">
        <v>139</v>
      </c>
      <c r="Z6" s="9">
        <v>1</v>
      </c>
      <c r="AA6" s="26">
        <f aca="true" t="shared" si="1" ref="AA6:AA38">V6*1200</f>
        <v>52545.99235455056</v>
      </c>
      <c r="AB6" s="21"/>
      <c r="AC6" s="8" t="s">
        <v>140</v>
      </c>
      <c r="AD6" s="27" t="s">
        <v>141</v>
      </c>
      <c r="AE6" s="27"/>
      <c r="AH6" s="9" t="s">
        <v>142</v>
      </c>
    </row>
    <row r="7" spans="1:34" s="9" customFormat="1" ht="29.25" customHeight="1" thickBot="1">
      <c r="A7" s="47"/>
      <c r="B7" s="1" t="s">
        <v>143</v>
      </c>
      <c r="C7" s="2" t="s">
        <v>144</v>
      </c>
      <c r="D7" s="1"/>
      <c r="E7" s="10">
        <v>29</v>
      </c>
      <c r="F7" s="11"/>
      <c r="G7" s="23"/>
      <c r="H7" s="12"/>
      <c r="I7" s="13">
        <f>E7/F51</f>
        <v>0.02878897680005559</v>
      </c>
      <c r="J7" s="13"/>
      <c r="K7" s="24" t="s">
        <v>136</v>
      </c>
      <c r="L7" s="24"/>
      <c r="M7" s="16">
        <f>E7+L7</f>
        <v>29</v>
      </c>
      <c r="N7" s="17"/>
      <c r="O7" s="13">
        <f>M7/1048.99</f>
        <v>0.02764564009189792</v>
      </c>
      <c r="P7" s="18">
        <f>O7*146.38</f>
        <v>4.046768796652017</v>
      </c>
      <c r="Q7" s="15">
        <f>O7*35.39</f>
        <v>0.9783792028522673</v>
      </c>
      <c r="R7" s="19">
        <f>M7+P7+Q7</f>
        <v>34.025147999504284</v>
      </c>
      <c r="S7" s="19">
        <v>0.18</v>
      </c>
      <c r="T7" s="19">
        <v>0.15</v>
      </c>
      <c r="U7" s="16">
        <f t="shared" si="0"/>
        <v>5.355147999504284</v>
      </c>
      <c r="V7" s="16">
        <f>SUM(R7:T7)</f>
        <v>34.35514799950428</v>
      </c>
      <c r="W7" s="21" t="s">
        <v>137</v>
      </c>
      <c r="X7" s="21" t="s">
        <v>145</v>
      </c>
      <c r="Y7" s="21" t="s">
        <v>146</v>
      </c>
      <c r="Z7" s="9">
        <v>0</v>
      </c>
      <c r="AA7" s="26">
        <f t="shared" si="1"/>
        <v>41226.17759940514</v>
      </c>
      <c r="AB7" s="21"/>
      <c r="AC7" s="8" t="s">
        <v>140</v>
      </c>
      <c r="AD7" s="27" t="s">
        <v>141</v>
      </c>
      <c r="AE7" s="27"/>
      <c r="AH7" s="9" t="s">
        <v>142</v>
      </c>
    </row>
    <row r="8" spans="1:34" s="9" customFormat="1" ht="28.5" customHeight="1">
      <c r="A8" s="47"/>
      <c r="B8" s="1" t="s">
        <v>147</v>
      </c>
      <c r="C8" s="2" t="s">
        <v>148</v>
      </c>
      <c r="D8" s="1"/>
      <c r="E8" s="10">
        <v>43.7</v>
      </c>
      <c r="F8" s="11"/>
      <c r="G8" s="23"/>
      <c r="H8" s="12"/>
      <c r="I8" s="13">
        <f>E8/F51</f>
        <v>0.04338200986766998</v>
      </c>
      <c r="J8" s="13"/>
      <c r="K8" s="15" t="s">
        <v>136</v>
      </c>
      <c r="L8" s="15"/>
      <c r="M8" s="16">
        <f>E8+L8</f>
        <v>43.7</v>
      </c>
      <c r="N8" s="17"/>
      <c r="O8" s="13">
        <f>M8/1048.99</f>
        <v>0.04165911972468756</v>
      </c>
      <c r="P8" s="18">
        <f>O8*146.38</f>
        <v>6.098061945299765</v>
      </c>
      <c r="Q8" s="15">
        <f>O8*35.39</f>
        <v>1.4743162470566928</v>
      </c>
      <c r="R8" s="19">
        <f>M8+P8+Q8</f>
        <v>51.272378192356456</v>
      </c>
      <c r="S8" s="19">
        <v>0.18</v>
      </c>
      <c r="T8" s="19">
        <v>0.15</v>
      </c>
      <c r="U8" s="16">
        <f t="shared" si="0"/>
        <v>7.902378192356458</v>
      </c>
      <c r="V8" s="16">
        <f>SUM(R8:T8)</f>
        <v>51.602378192356454</v>
      </c>
      <c r="W8" s="21" t="s">
        <v>137</v>
      </c>
      <c r="X8" s="21" t="s">
        <v>145</v>
      </c>
      <c r="Y8" s="25" t="s">
        <v>139</v>
      </c>
      <c r="Z8" s="9">
        <v>1</v>
      </c>
      <c r="AA8" s="26">
        <f t="shared" si="1"/>
        <v>61922.85383082774</v>
      </c>
      <c r="AB8" s="21"/>
      <c r="AC8" s="8" t="s">
        <v>140</v>
      </c>
      <c r="AD8" s="27" t="s">
        <v>141</v>
      </c>
      <c r="AE8" s="27"/>
      <c r="AH8" s="9" t="s">
        <v>142</v>
      </c>
    </row>
    <row r="9" spans="1:47" s="36" customFormat="1" ht="26.25" customHeight="1" thickBot="1">
      <c r="A9" s="47"/>
      <c r="B9" s="3" t="s">
        <v>149</v>
      </c>
      <c r="C9" s="4" t="s">
        <v>150</v>
      </c>
      <c r="D9" s="3"/>
      <c r="E9" s="28">
        <v>41.4</v>
      </c>
      <c r="F9" s="11"/>
      <c r="G9" s="28"/>
      <c r="H9" s="12"/>
      <c r="I9" s="29">
        <f>E9/F51</f>
        <v>0.04109874619042418</v>
      </c>
      <c r="J9" s="29"/>
      <c r="K9" s="30" t="s">
        <v>136</v>
      </c>
      <c r="L9" s="30"/>
      <c r="M9" s="31">
        <f>E9+L9</f>
        <v>41.4</v>
      </c>
      <c r="N9" s="17"/>
      <c r="O9" s="13">
        <f>M9/1048.99</f>
        <v>0.03946653447601979</v>
      </c>
      <c r="P9" s="32">
        <f>O9*146.38</f>
        <v>5.777111316599777</v>
      </c>
      <c r="Q9" s="30">
        <f>O9*35.39</f>
        <v>1.3967206551063405</v>
      </c>
      <c r="R9" s="33">
        <f>M9+P9+Q9</f>
        <v>48.57383197170612</v>
      </c>
      <c r="S9" s="33">
        <v>0.18</v>
      </c>
      <c r="T9" s="33">
        <v>0.15</v>
      </c>
      <c r="U9" s="31">
        <f t="shared" si="0"/>
        <v>7.503831971706118</v>
      </c>
      <c r="V9" s="31">
        <f>SUM(R9:T9)</f>
        <v>48.90383197170612</v>
      </c>
      <c r="W9" s="34" t="s">
        <v>137</v>
      </c>
      <c r="X9" s="34" t="s">
        <v>151</v>
      </c>
      <c r="Y9" s="35" t="s">
        <v>139</v>
      </c>
      <c r="Z9" s="36">
        <v>1</v>
      </c>
      <c r="AA9" s="37">
        <f t="shared" si="1"/>
        <v>58684.59836604734</v>
      </c>
      <c r="AB9" s="9"/>
      <c r="AC9" s="8" t="s">
        <v>140</v>
      </c>
      <c r="AD9" s="27" t="s">
        <v>141</v>
      </c>
      <c r="AE9" s="8"/>
      <c r="AF9" s="8"/>
      <c r="AG9" s="8"/>
      <c r="AH9" s="9" t="s">
        <v>142</v>
      </c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</row>
    <row r="10" spans="1:47" ht="15" hidden="1">
      <c r="A10" s="47"/>
      <c r="B10" s="1" t="s">
        <v>152</v>
      </c>
      <c r="C10" s="2"/>
      <c r="D10" s="1"/>
      <c r="E10" s="10">
        <v>7.3</v>
      </c>
      <c r="F10" s="10"/>
      <c r="G10" s="38">
        <f>SUM(E10:E11)</f>
        <v>43.779999999999994</v>
      </c>
      <c r="H10" s="12"/>
      <c r="I10" s="13"/>
      <c r="J10" s="39">
        <f>E10+E11</f>
        <v>43.779999999999994</v>
      </c>
      <c r="K10" s="15"/>
      <c r="L10" s="15"/>
      <c r="M10" s="16"/>
      <c r="N10" s="10"/>
      <c r="O10" s="13"/>
      <c r="P10" s="18"/>
      <c r="Q10" s="15"/>
      <c r="R10" s="19"/>
      <c r="S10" s="19"/>
      <c r="T10" s="19"/>
      <c r="U10" s="16">
        <f t="shared" si="0"/>
        <v>0</v>
      </c>
      <c r="V10" s="21"/>
      <c r="W10" s="21"/>
      <c r="X10" s="21"/>
      <c r="Y10" s="21"/>
      <c r="Z10" s="9"/>
      <c r="AA10" s="26">
        <f t="shared" si="1"/>
        <v>0</v>
      </c>
      <c r="AB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</row>
    <row r="11" spans="1:47" ht="15" hidden="1">
      <c r="A11" s="47"/>
      <c r="B11" s="3" t="s">
        <v>153</v>
      </c>
      <c r="C11" s="4"/>
      <c r="D11" s="3"/>
      <c r="E11" s="28">
        <v>36.48</v>
      </c>
      <c r="F11" s="28"/>
      <c r="G11" s="38"/>
      <c r="H11" s="12"/>
      <c r="I11" s="29"/>
      <c r="J11" s="39"/>
      <c r="K11" s="40"/>
      <c r="L11" s="30"/>
      <c r="M11" s="31"/>
      <c r="N11" s="28"/>
      <c r="O11" s="29"/>
      <c r="P11" s="32"/>
      <c r="Q11" s="30"/>
      <c r="R11" s="33"/>
      <c r="S11" s="33"/>
      <c r="T11" s="33"/>
      <c r="U11" s="16">
        <f t="shared" si="0"/>
        <v>0</v>
      </c>
      <c r="V11" s="34"/>
      <c r="W11" s="21"/>
      <c r="X11" s="21"/>
      <c r="Y11" s="21"/>
      <c r="Z11" s="9"/>
      <c r="AA11" s="26">
        <f t="shared" si="1"/>
        <v>0</v>
      </c>
      <c r="AB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</row>
    <row r="12" spans="1:47" ht="12" hidden="1">
      <c r="A12" s="47"/>
      <c r="B12" s="24" t="s">
        <v>154</v>
      </c>
      <c r="D12" s="24"/>
      <c r="E12" s="24">
        <v>3.7</v>
      </c>
      <c r="F12" s="10"/>
      <c r="G12" s="38">
        <f>SUM(E12:E22)</f>
        <v>33.96</v>
      </c>
      <c r="H12" s="12"/>
      <c r="I12" s="13"/>
      <c r="J12" s="10"/>
      <c r="K12" s="14"/>
      <c r="L12" s="15"/>
      <c r="M12" s="16"/>
      <c r="N12" s="10"/>
      <c r="O12" s="13"/>
      <c r="P12" s="18"/>
      <c r="Q12" s="15"/>
      <c r="R12" s="19"/>
      <c r="S12" s="19"/>
      <c r="T12" s="19"/>
      <c r="U12" s="16">
        <f t="shared" si="0"/>
        <v>0</v>
      </c>
      <c r="V12" s="21"/>
      <c r="W12" s="21"/>
      <c r="X12" s="21"/>
      <c r="Y12" s="21"/>
      <c r="Z12" s="9"/>
      <c r="AA12" s="26">
        <f t="shared" si="1"/>
        <v>0</v>
      </c>
      <c r="AB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</row>
    <row r="13" spans="1:47" ht="12" hidden="1">
      <c r="A13" s="47"/>
      <c r="B13" s="24" t="s">
        <v>155</v>
      </c>
      <c r="D13" s="24"/>
      <c r="E13" s="15">
        <v>2.72</v>
      </c>
      <c r="F13" s="10"/>
      <c r="G13" s="38"/>
      <c r="H13" s="12"/>
      <c r="I13" s="13"/>
      <c r="J13" s="10"/>
      <c r="K13" s="14"/>
      <c r="L13" s="15"/>
      <c r="M13" s="16"/>
      <c r="N13" s="10"/>
      <c r="O13" s="13"/>
      <c r="P13" s="18"/>
      <c r="Q13" s="15"/>
      <c r="R13" s="19"/>
      <c r="S13" s="19"/>
      <c r="T13" s="19"/>
      <c r="U13" s="16">
        <f t="shared" si="0"/>
        <v>0</v>
      </c>
      <c r="V13" s="21"/>
      <c r="W13" s="21"/>
      <c r="X13" s="21"/>
      <c r="Y13" s="21"/>
      <c r="Z13" s="9"/>
      <c r="AA13" s="26">
        <f t="shared" si="1"/>
        <v>0</v>
      </c>
      <c r="AB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</row>
    <row r="14" spans="1:47" ht="12" hidden="1">
      <c r="A14" s="47"/>
      <c r="B14" s="24" t="s">
        <v>156</v>
      </c>
      <c r="D14" s="24"/>
      <c r="E14" s="15">
        <v>2.72</v>
      </c>
      <c r="F14" s="10"/>
      <c r="G14" s="38"/>
      <c r="H14" s="12"/>
      <c r="I14" s="13"/>
      <c r="J14" s="10"/>
      <c r="K14" s="14"/>
      <c r="L14" s="15"/>
      <c r="M14" s="16"/>
      <c r="N14" s="10"/>
      <c r="O14" s="13"/>
      <c r="P14" s="18"/>
      <c r="Q14" s="15"/>
      <c r="R14" s="19"/>
      <c r="S14" s="19"/>
      <c r="T14" s="19"/>
      <c r="U14" s="16">
        <f t="shared" si="0"/>
        <v>0</v>
      </c>
      <c r="V14" s="21"/>
      <c r="W14" s="21"/>
      <c r="X14" s="21"/>
      <c r="Y14" s="21"/>
      <c r="Z14" s="9"/>
      <c r="AA14" s="26">
        <f t="shared" si="1"/>
        <v>0</v>
      </c>
      <c r="AB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</row>
    <row r="15" spans="1:47" ht="12" hidden="1">
      <c r="A15" s="47"/>
      <c r="B15" s="24" t="s">
        <v>157</v>
      </c>
      <c r="D15" s="24"/>
      <c r="E15" s="15">
        <v>2.72</v>
      </c>
      <c r="F15" s="10"/>
      <c r="G15" s="38"/>
      <c r="H15" s="12"/>
      <c r="I15" s="13"/>
      <c r="J15" s="10"/>
      <c r="K15" s="14"/>
      <c r="L15" s="15"/>
      <c r="M15" s="16"/>
      <c r="N15" s="10"/>
      <c r="O15" s="13"/>
      <c r="P15" s="18"/>
      <c r="Q15" s="15"/>
      <c r="R15" s="19"/>
      <c r="S15" s="19"/>
      <c r="T15" s="19"/>
      <c r="U15" s="16">
        <f t="shared" si="0"/>
        <v>0</v>
      </c>
      <c r="V15" s="21"/>
      <c r="W15" s="21"/>
      <c r="X15" s="21"/>
      <c r="Y15" s="21"/>
      <c r="Z15" s="9"/>
      <c r="AA15" s="26">
        <f t="shared" si="1"/>
        <v>0</v>
      </c>
      <c r="AB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</row>
    <row r="16" spans="1:47" ht="12" hidden="1">
      <c r="A16" s="47"/>
      <c r="B16" s="24" t="s">
        <v>158</v>
      </c>
      <c r="D16" s="24"/>
      <c r="E16" s="15">
        <v>2.72</v>
      </c>
      <c r="F16" s="10"/>
      <c r="G16" s="38"/>
      <c r="H16" s="12"/>
      <c r="I16" s="13"/>
      <c r="J16" s="10"/>
      <c r="K16" s="14"/>
      <c r="L16" s="15"/>
      <c r="M16" s="16"/>
      <c r="N16" s="10"/>
      <c r="O16" s="13"/>
      <c r="P16" s="18"/>
      <c r="Q16" s="15"/>
      <c r="R16" s="19"/>
      <c r="S16" s="19"/>
      <c r="T16" s="19"/>
      <c r="U16" s="16">
        <f t="shared" si="0"/>
        <v>0</v>
      </c>
      <c r="V16" s="21"/>
      <c r="W16" s="21"/>
      <c r="X16" s="21"/>
      <c r="Y16" s="21"/>
      <c r="Z16" s="9"/>
      <c r="AA16" s="26">
        <f t="shared" si="1"/>
        <v>0</v>
      </c>
      <c r="AB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</row>
    <row r="17" spans="1:47" ht="12" hidden="1">
      <c r="A17" s="47"/>
      <c r="B17" s="24" t="s">
        <v>159</v>
      </c>
      <c r="D17" s="24"/>
      <c r="E17" s="15">
        <v>2.72</v>
      </c>
      <c r="F17" s="10"/>
      <c r="G17" s="38"/>
      <c r="H17" s="12"/>
      <c r="I17" s="13"/>
      <c r="J17" s="10"/>
      <c r="K17" s="14"/>
      <c r="L17" s="15"/>
      <c r="M17" s="16"/>
      <c r="N17" s="10"/>
      <c r="O17" s="13"/>
      <c r="P17" s="18"/>
      <c r="Q17" s="15"/>
      <c r="R17" s="19"/>
      <c r="S17" s="19"/>
      <c r="T17" s="19"/>
      <c r="U17" s="16">
        <f t="shared" si="0"/>
        <v>0</v>
      </c>
      <c r="V17" s="21"/>
      <c r="W17" s="21"/>
      <c r="X17" s="21"/>
      <c r="Y17" s="21"/>
      <c r="Z17" s="9"/>
      <c r="AA17" s="26">
        <f t="shared" si="1"/>
        <v>0</v>
      </c>
      <c r="AB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</row>
    <row r="18" spans="1:47" ht="12" hidden="1">
      <c r="A18" s="47"/>
      <c r="B18" s="24" t="s">
        <v>160</v>
      </c>
      <c r="D18" s="24"/>
      <c r="E18" s="15">
        <v>2.32</v>
      </c>
      <c r="F18" s="10"/>
      <c r="G18" s="38"/>
      <c r="H18" s="12"/>
      <c r="I18" s="13"/>
      <c r="J18" s="10"/>
      <c r="K18" s="14"/>
      <c r="L18" s="15"/>
      <c r="M18" s="16"/>
      <c r="N18" s="10"/>
      <c r="O18" s="13"/>
      <c r="P18" s="18"/>
      <c r="Q18" s="15"/>
      <c r="R18" s="19"/>
      <c r="S18" s="19"/>
      <c r="T18" s="19"/>
      <c r="U18" s="16">
        <f t="shared" si="0"/>
        <v>0</v>
      </c>
      <c r="V18" s="21"/>
      <c r="W18" s="21"/>
      <c r="X18" s="21"/>
      <c r="Y18" s="21"/>
      <c r="Z18" s="9"/>
      <c r="AA18" s="26">
        <f t="shared" si="1"/>
        <v>0</v>
      </c>
      <c r="AB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</row>
    <row r="19" spans="1:47" ht="12" hidden="1">
      <c r="A19" s="47"/>
      <c r="B19" s="24" t="s">
        <v>161</v>
      </c>
      <c r="D19" s="24"/>
      <c r="E19" s="15">
        <v>2.32</v>
      </c>
      <c r="F19" s="10"/>
      <c r="G19" s="38"/>
      <c r="H19" s="12"/>
      <c r="I19" s="13"/>
      <c r="J19" s="10"/>
      <c r="K19" s="14"/>
      <c r="L19" s="15"/>
      <c r="M19" s="16"/>
      <c r="N19" s="10"/>
      <c r="O19" s="13"/>
      <c r="P19" s="18"/>
      <c r="Q19" s="15"/>
      <c r="R19" s="19"/>
      <c r="S19" s="19"/>
      <c r="T19" s="19"/>
      <c r="U19" s="16">
        <f t="shared" si="0"/>
        <v>0</v>
      </c>
      <c r="V19" s="21"/>
      <c r="W19" s="21"/>
      <c r="X19" s="21"/>
      <c r="Y19" s="21"/>
      <c r="Z19" s="9"/>
      <c r="AA19" s="26">
        <f t="shared" si="1"/>
        <v>0</v>
      </c>
      <c r="AB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</row>
    <row r="20" spans="1:47" ht="12" hidden="1">
      <c r="A20" s="47"/>
      <c r="B20" s="24" t="s">
        <v>162</v>
      </c>
      <c r="D20" s="24"/>
      <c r="E20" s="15">
        <v>2.35</v>
      </c>
      <c r="F20" s="10"/>
      <c r="G20" s="38"/>
      <c r="H20" s="12"/>
      <c r="I20" s="13"/>
      <c r="J20" s="10"/>
      <c r="K20" s="14"/>
      <c r="L20" s="15"/>
      <c r="M20" s="16"/>
      <c r="N20" s="10"/>
      <c r="O20" s="13"/>
      <c r="P20" s="18"/>
      <c r="Q20" s="15"/>
      <c r="R20" s="19"/>
      <c r="S20" s="19"/>
      <c r="T20" s="19"/>
      <c r="U20" s="16">
        <f t="shared" si="0"/>
        <v>0</v>
      </c>
      <c r="V20" s="21"/>
      <c r="W20" s="21"/>
      <c r="X20" s="21"/>
      <c r="Y20" s="21"/>
      <c r="Z20" s="9"/>
      <c r="AA20" s="26">
        <f t="shared" si="1"/>
        <v>0</v>
      </c>
      <c r="AB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</row>
    <row r="21" spans="1:47" ht="12" hidden="1">
      <c r="A21" s="47"/>
      <c r="B21" s="15" t="s">
        <v>163</v>
      </c>
      <c r="C21" s="9"/>
      <c r="D21" s="15"/>
      <c r="E21" s="15">
        <v>2.37</v>
      </c>
      <c r="F21" s="10"/>
      <c r="G21" s="38"/>
      <c r="H21" s="12"/>
      <c r="I21" s="13"/>
      <c r="J21" s="10"/>
      <c r="K21" s="14"/>
      <c r="L21" s="15"/>
      <c r="M21" s="16"/>
      <c r="N21" s="10"/>
      <c r="O21" s="13"/>
      <c r="P21" s="18"/>
      <c r="Q21" s="15"/>
      <c r="R21" s="19"/>
      <c r="S21" s="19"/>
      <c r="T21" s="19"/>
      <c r="U21" s="16">
        <f t="shared" si="0"/>
        <v>0</v>
      </c>
      <c r="V21" s="21"/>
      <c r="W21" s="21"/>
      <c r="X21" s="21"/>
      <c r="Y21" s="21"/>
      <c r="Z21" s="9"/>
      <c r="AA21" s="26">
        <f t="shared" si="1"/>
        <v>0</v>
      </c>
      <c r="AB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</row>
    <row r="22" spans="1:47" ht="12" hidden="1">
      <c r="A22" s="47"/>
      <c r="B22" s="30" t="s">
        <v>152</v>
      </c>
      <c r="C22" s="36"/>
      <c r="D22" s="30"/>
      <c r="E22" s="30">
        <v>7.3</v>
      </c>
      <c r="F22" s="41"/>
      <c r="G22" s="38"/>
      <c r="H22" s="12"/>
      <c r="I22" s="13"/>
      <c r="J22" s="10"/>
      <c r="K22" s="14"/>
      <c r="L22" s="15"/>
      <c r="M22" s="16"/>
      <c r="N22" s="10"/>
      <c r="O22" s="13"/>
      <c r="P22" s="18"/>
      <c r="Q22" s="15"/>
      <c r="R22" s="19"/>
      <c r="S22" s="19"/>
      <c r="T22" s="19"/>
      <c r="U22" s="16">
        <f t="shared" si="0"/>
        <v>0</v>
      </c>
      <c r="V22" s="21"/>
      <c r="W22" s="42"/>
      <c r="X22" s="21"/>
      <c r="Y22" s="21"/>
      <c r="Z22" s="9"/>
      <c r="AA22" s="26">
        <f t="shared" si="1"/>
        <v>0</v>
      </c>
      <c r="AB22" s="9"/>
      <c r="AC22" s="43"/>
      <c r="AD22" s="43"/>
      <c r="AE22" s="43"/>
      <c r="AF22" s="43"/>
      <c r="AG22" s="43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</row>
    <row r="23" spans="1:47" ht="15" hidden="1">
      <c r="A23" s="47"/>
      <c r="B23" s="1" t="s">
        <v>164</v>
      </c>
      <c r="C23" s="5"/>
      <c r="D23" s="1"/>
      <c r="E23" s="10">
        <v>15.6</v>
      </c>
      <c r="F23" s="10"/>
      <c r="G23" s="38">
        <f>SUM(E23:E24)</f>
        <v>33.9</v>
      </c>
      <c r="H23" s="12"/>
      <c r="I23" s="13"/>
      <c r="J23" s="44"/>
      <c r="K23" s="14"/>
      <c r="L23" s="15"/>
      <c r="M23" s="16"/>
      <c r="N23" s="10"/>
      <c r="O23" s="29"/>
      <c r="P23" s="32"/>
      <c r="Q23" s="30"/>
      <c r="R23" s="33"/>
      <c r="S23" s="33"/>
      <c r="T23" s="33"/>
      <c r="U23" s="16">
        <f t="shared" si="0"/>
        <v>0</v>
      </c>
      <c r="V23" s="34"/>
      <c r="W23" s="21" t="s">
        <v>165</v>
      </c>
      <c r="X23" s="21" t="s">
        <v>166</v>
      </c>
      <c r="Y23" s="21" t="s">
        <v>167</v>
      </c>
      <c r="Z23" s="9">
        <v>2</v>
      </c>
      <c r="AA23" s="26">
        <f t="shared" si="1"/>
        <v>0</v>
      </c>
      <c r="AB23" s="9"/>
      <c r="AC23" s="36"/>
      <c r="AD23" s="36"/>
      <c r="AE23" s="36"/>
      <c r="AF23" s="36"/>
      <c r="AG23" s="36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</row>
    <row r="24" spans="1:47" s="36" customFormat="1" ht="15" hidden="1">
      <c r="A24" s="47"/>
      <c r="B24" s="3" t="s">
        <v>168</v>
      </c>
      <c r="C24" s="4"/>
      <c r="D24" s="3"/>
      <c r="E24" s="28">
        <v>18.3</v>
      </c>
      <c r="F24" s="28">
        <v>18.3</v>
      </c>
      <c r="G24" s="38"/>
      <c r="H24" s="12"/>
      <c r="I24" s="29"/>
      <c r="J24" s="45"/>
      <c r="K24" s="40"/>
      <c r="L24" s="30"/>
      <c r="M24" s="34">
        <v>18.3</v>
      </c>
      <c r="N24" s="28"/>
      <c r="O24" s="13">
        <f aca="true" t="shared" si="2" ref="O24:O30">M24/1048.99</f>
        <v>0.017445352195921793</v>
      </c>
      <c r="P24" s="32"/>
      <c r="Q24" s="30"/>
      <c r="R24" s="33">
        <f aca="true" t="shared" si="3" ref="R24:R30">M24+P24+Q24</f>
        <v>18.3</v>
      </c>
      <c r="S24" s="33">
        <v>0.18</v>
      </c>
      <c r="T24" s="33">
        <v>0.15</v>
      </c>
      <c r="U24" s="16">
        <f t="shared" si="0"/>
        <v>0.32999999999999996</v>
      </c>
      <c r="V24" s="31">
        <f aca="true" t="shared" si="4" ref="V24:V30">SUM(R24:T24)</f>
        <v>18.63</v>
      </c>
      <c r="W24" s="21" t="s">
        <v>165</v>
      </c>
      <c r="X24" s="21" t="s">
        <v>169</v>
      </c>
      <c r="Y24" s="21" t="s">
        <v>146</v>
      </c>
      <c r="Z24" s="9">
        <v>0</v>
      </c>
      <c r="AA24" s="26">
        <f t="shared" si="1"/>
        <v>22356</v>
      </c>
      <c r="AB24" s="21"/>
      <c r="AC24" s="8" t="s">
        <v>140</v>
      </c>
      <c r="AD24" s="27"/>
      <c r="AE24" s="27"/>
      <c r="AF24" s="8"/>
      <c r="AG24" s="8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</row>
    <row r="25" spans="1:47" ht="30" customHeight="1" thickBot="1">
      <c r="A25" s="47" t="s">
        <v>170</v>
      </c>
      <c r="B25" s="1" t="s">
        <v>171</v>
      </c>
      <c r="C25" s="2" t="s">
        <v>172</v>
      </c>
      <c r="D25" s="1" t="s">
        <v>173</v>
      </c>
      <c r="E25" s="10">
        <v>86.3</v>
      </c>
      <c r="F25" s="11">
        <f>SUM(E25:E30)</f>
        <v>294.8</v>
      </c>
      <c r="G25" s="10"/>
      <c r="H25" s="12">
        <f>SUM(F25:G32)</f>
        <v>329</v>
      </c>
      <c r="I25" s="13">
        <f>E25/F51</f>
        <v>0.0856720240636137</v>
      </c>
      <c r="J25" s="13"/>
      <c r="K25" s="24" t="s">
        <v>136</v>
      </c>
      <c r="L25" s="15"/>
      <c r="M25" s="16">
        <f aca="true" t="shared" si="5" ref="M25:M30">E25+L25</f>
        <v>86.3</v>
      </c>
      <c r="N25" s="17">
        <f>SUM(M25:M30)</f>
        <v>309.38</v>
      </c>
      <c r="O25" s="13">
        <f t="shared" si="2"/>
        <v>0.0822696117217514</v>
      </c>
      <c r="P25" s="18">
        <f aca="true" t="shared" si="6" ref="P25:P30">O25*146.38</f>
        <v>12.04262576382997</v>
      </c>
      <c r="Q25" s="15">
        <f aca="true" t="shared" si="7" ref="Q25:Q30">O25*35.39</f>
        <v>2.9115215588327823</v>
      </c>
      <c r="R25" s="19">
        <f t="shared" si="3"/>
        <v>101.25414732266276</v>
      </c>
      <c r="S25" s="19">
        <v>0.18</v>
      </c>
      <c r="T25" s="19">
        <v>0.15</v>
      </c>
      <c r="U25" s="16">
        <f t="shared" si="0"/>
        <v>15.284147322662752</v>
      </c>
      <c r="V25" s="16">
        <f t="shared" si="4"/>
        <v>101.58414732266277</v>
      </c>
      <c r="W25" s="21" t="s">
        <v>165</v>
      </c>
      <c r="X25" s="21" t="s">
        <v>174</v>
      </c>
      <c r="Y25" s="21" t="s">
        <v>175</v>
      </c>
      <c r="Z25" s="9">
        <v>2</v>
      </c>
      <c r="AA25" s="26">
        <f t="shared" si="1"/>
        <v>121900.97678719532</v>
      </c>
      <c r="AB25" s="25"/>
      <c r="AC25" s="8" t="s">
        <v>140</v>
      </c>
      <c r="AD25" s="27" t="s">
        <v>176</v>
      </c>
      <c r="AE25" s="27"/>
      <c r="AH25" s="46" t="s">
        <v>177</v>
      </c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</row>
    <row r="26" spans="1:47" ht="28.5" customHeight="1" thickBot="1">
      <c r="A26" s="47"/>
      <c r="B26" s="1" t="s">
        <v>178</v>
      </c>
      <c r="C26" s="2" t="s">
        <v>179</v>
      </c>
      <c r="D26" s="1" t="s">
        <v>180</v>
      </c>
      <c r="E26" s="10">
        <v>31.1</v>
      </c>
      <c r="F26" s="11"/>
      <c r="G26" s="23"/>
      <c r="H26" s="12"/>
      <c r="I26" s="13">
        <f>E26/989.03</f>
        <v>0.031444951113717486</v>
      </c>
      <c r="J26" s="13"/>
      <c r="K26" s="24" t="s">
        <v>154</v>
      </c>
      <c r="L26" s="24">
        <v>3.7</v>
      </c>
      <c r="M26" s="16">
        <f t="shared" si="5"/>
        <v>34.800000000000004</v>
      </c>
      <c r="N26" s="17"/>
      <c r="O26" s="13">
        <f t="shared" si="2"/>
        <v>0.03317476811027751</v>
      </c>
      <c r="P26" s="18">
        <f t="shared" si="6"/>
        <v>4.856122555982422</v>
      </c>
      <c r="Q26" s="15">
        <f t="shared" si="7"/>
        <v>1.174055043422721</v>
      </c>
      <c r="R26" s="19">
        <f t="shared" si="3"/>
        <v>40.83017759940515</v>
      </c>
      <c r="S26" s="19">
        <v>0.18</v>
      </c>
      <c r="T26" s="19">
        <v>0.15</v>
      </c>
      <c r="U26" s="16">
        <f t="shared" si="0"/>
        <v>6.360177599405143</v>
      </c>
      <c r="V26" s="16">
        <f t="shared" si="4"/>
        <v>41.160177599405145</v>
      </c>
      <c r="W26" s="21" t="s">
        <v>165</v>
      </c>
      <c r="X26" s="21" t="s">
        <v>181</v>
      </c>
      <c r="Y26" s="21" t="s">
        <v>146</v>
      </c>
      <c r="Z26" s="9">
        <v>0</v>
      </c>
      <c r="AA26" s="26">
        <f t="shared" si="1"/>
        <v>49392.21311928617</v>
      </c>
      <c r="AB26" s="25"/>
      <c r="AC26" s="8" t="s">
        <v>182</v>
      </c>
      <c r="AD26" s="27" t="s">
        <v>141</v>
      </c>
      <c r="AE26" s="27"/>
      <c r="AH26" s="46" t="s">
        <v>177</v>
      </c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</row>
    <row r="27" spans="1:47" ht="27.75" customHeight="1">
      <c r="A27" s="47"/>
      <c r="B27" s="1" t="s">
        <v>0</v>
      </c>
      <c r="C27" s="2" t="s">
        <v>1</v>
      </c>
      <c r="D27" s="1" t="s">
        <v>2</v>
      </c>
      <c r="E27" s="10">
        <v>43.5</v>
      </c>
      <c r="F27" s="11"/>
      <c r="G27" s="23"/>
      <c r="H27" s="12"/>
      <c r="I27" s="13">
        <f>E27/989.03</f>
        <v>0.04398248789217719</v>
      </c>
      <c r="J27" s="13"/>
      <c r="K27" s="24" t="s">
        <v>155</v>
      </c>
      <c r="L27" s="15">
        <v>2.72</v>
      </c>
      <c r="M27" s="16">
        <f t="shared" si="5"/>
        <v>46.22</v>
      </c>
      <c r="N27" s="17"/>
      <c r="O27" s="13">
        <f t="shared" si="2"/>
        <v>0.04406143051888006</v>
      </c>
      <c r="P27" s="18">
        <f t="shared" si="6"/>
        <v>6.449712199353663</v>
      </c>
      <c r="Q27" s="15">
        <f t="shared" si="7"/>
        <v>1.5593340260631654</v>
      </c>
      <c r="R27" s="19">
        <f t="shared" si="3"/>
        <v>54.22904622541682</v>
      </c>
      <c r="S27" s="19">
        <v>0.18</v>
      </c>
      <c r="T27" s="19">
        <v>0.15</v>
      </c>
      <c r="U27" s="16">
        <f t="shared" si="0"/>
        <v>8.339046225416828</v>
      </c>
      <c r="V27" s="16">
        <f t="shared" si="4"/>
        <v>54.55904622541682</v>
      </c>
      <c r="W27" s="21" t="s">
        <v>165</v>
      </c>
      <c r="X27" s="21" t="s">
        <v>181</v>
      </c>
      <c r="Y27" s="25" t="s">
        <v>139</v>
      </c>
      <c r="Z27" s="9">
        <v>1</v>
      </c>
      <c r="AA27" s="26">
        <f t="shared" si="1"/>
        <v>65470.85547050019</v>
      </c>
      <c r="AB27" s="25"/>
      <c r="AC27" s="8" t="s">
        <v>3</v>
      </c>
      <c r="AD27" s="27" t="s">
        <v>176</v>
      </c>
      <c r="AE27" s="27"/>
      <c r="AH27" s="46" t="s">
        <v>177</v>
      </c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</row>
    <row r="28" spans="1:47" ht="29.25" customHeight="1">
      <c r="A28" s="47"/>
      <c r="B28" s="1" t="s">
        <v>4</v>
      </c>
      <c r="C28" s="2" t="s">
        <v>5</v>
      </c>
      <c r="D28" s="1" t="s">
        <v>6</v>
      </c>
      <c r="E28" s="10">
        <v>31.4</v>
      </c>
      <c r="F28" s="11"/>
      <c r="G28" s="23"/>
      <c r="H28" s="12"/>
      <c r="I28" s="13">
        <f>E28/989.03</f>
        <v>0.03174827861642215</v>
      </c>
      <c r="J28" s="13"/>
      <c r="K28" s="24" t="s">
        <v>156</v>
      </c>
      <c r="L28" s="15">
        <v>2.72</v>
      </c>
      <c r="M28" s="16">
        <f t="shared" si="5"/>
        <v>34.12</v>
      </c>
      <c r="N28" s="17"/>
      <c r="O28" s="13">
        <f t="shared" si="2"/>
        <v>0.03252652551501921</v>
      </c>
      <c r="P28" s="18">
        <f t="shared" si="6"/>
        <v>4.761232804888512</v>
      </c>
      <c r="Q28" s="15">
        <f t="shared" si="7"/>
        <v>1.1511137379765297</v>
      </c>
      <c r="R28" s="19">
        <f t="shared" si="3"/>
        <v>40.03234654286504</v>
      </c>
      <c r="S28" s="19">
        <v>0.18</v>
      </c>
      <c r="T28" s="19">
        <v>0.15</v>
      </c>
      <c r="U28" s="16">
        <f t="shared" si="0"/>
        <v>6.242346542865041</v>
      </c>
      <c r="V28" s="16">
        <f t="shared" si="4"/>
        <v>40.36234654286504</v>
      </c>
      <c r="W28" s="21" t="s">
        <v>165</v>
      </c>
      <c r="X28" s="21" t="s">
        <v>181</v>
      </c>
      <c r="Y28" s="21" t="s">
        <v>146</v>
      </c>
      <c r="Z28" s="9">
        <v>0</v>
      </c>
      <c r="AA28" s="26">
        <f t="shared" si="1"/>
        <v>48434.81585143805</v>
      </c>
      <c r="AB28" s="25"/>
      <c r="AC28" s="8" t="s">
        <v>7</v>
      </c>
      <c r="AD28" s="27" t="s">
        <v>141</v>
      </c>
      <c r="AE28" s="27"/>
      <c r="AH28" s="46" t="s">
        <v>177</v>
      </c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</row>
    <row r="29" spans="1:47" ht="29.25" customHeight="1">
      <c r="A29" s="47"/>
      <c r="B29" s="1" t="s">
        <v>8</v>
      </c>
      <c r="C29" s="2" t="s">
        <v>9</v>
      </c>
      <c r="D29" s="1" t="s">
        <v>10</v>
      </c>
      <c r="E29" s="10">
        <v>49.1</v>
      </c>
      <c r="F29" s="11"/>
      <c r="G29" s="23"/>
      <c r="H29" s="12"/>
      <c r="I29" s="13">
        <f>E29/989.03</f>
        <v>0.0496446012759977</v>
      </c>
      <c r="J29" s="13"/>
      <c r="K29" s="24" t="s">
        <v>157</v>
      </c>
      <c r="L29" s="15">
        <v>2.72</v>
      </c>
      <c r="M29" s="16">
        <f t="shared" si="5"/>
        <v>51.82</v>
      </c>
      <c r="N29" s="17"/>
      <c r="O29" s="13">
        <f t="shared" si="2"/>
        <v>0.04939989895041898</v>
      </c>
      <c r="P29" s="18">
        <f t="shared" si="6"/>
        <v>7.23115720836233</v>
      </c>
      <c r="Q29" s="15">
        <f t="shared" si="7"/>
        <v>1.7482624238553277</v>
      </c>
      <c r="R29" s="19">
        <f t="shared" si="3"/>
        <v>60.799419632217656</v>
      </c>
      <c r="S29" s="19">
        <v>0.18</v>
      </c>
      <c r="T29" s="19">
        <v>0.15</v>
      </c>
      <c r="U29" s="16">
        <f t="shared" si="0"/>
        <v>9.309419632217658</v>
      </c>
      <c r="V29" s="16">
        <f t="shared" si="4"/>
        <v>61.129419632217655</v>
      </c>
      <c r="W29" s="21" t="s">
        <v>165</v>
      </c>
      <c r="X29" s="21" t="s">
        <v>181</v>
      </c>
      <c r="Y29" s="25" t="s">
        <v>139</v>
      </c>
      <c r="Z29" s="9">
        <v>1</v>
      </c>
      <c r="AA29" s="26">
        <f t="shared" si="1"/>
        <v>73355.30355866118</v>
      </c>
      <c r="AB29" s="25"/>
      <c r="AC29" s="8" t="s">
        <v>11</v>
      </c>
      <c r="AD29" s="27" t="s">
        <v>176</v>
      </c>
      <c r="AE29" s="27"/>
      <c r="AH29" s="46" t="s">
        <v>177</v>
      </c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</row>
    <row r="30" spans="1:47" s="36" customFormat="1" ht="27" customHeight="1" thickBot="1">
      <c r="A30" s="47"/>
      <c r="B30" s="3" t="s">
        <v>12</v>
      </c>
      <c r="C30" s="4" t="s">
        <v>13</v>
      </c>
      <c r="D30" s="3" t="s">
        <v>14</v>
      </c>
      <c r="E30" s="28">
        <v>53.4</v>
      </c>
      <c r="F30" s="11"/>
      <c r="G30" s="28"/>
      <c r="H30" s="12"/>
      <c r="I30" s="29">
        <f>E30/989.03</f>
        <v>0.0539922954814313</v>
      </c>
      <c r="J30" s="29"/>
      <c r="K30" s="30" t="s">
        <v>158</v>
      </c>
      <c r="L30" s="30">
        <v>2.72</v>
      </c>
      <c r="M30" s="31">
        <f t="shared" si="5"/>
        <v>56.12</v>
      </c>
      <c r="N30" s="17"/>
      <c r="O30" s="13">
        <f t="shared" si="2"/>
        <v>0.05349908006749349</v>
      </c>
      <c r="P30" s="32">
        <f t="shared" si="6"/>
        <v>7.831195340279696</v>
      </c>
      <c r="Q30" s="30">
        <f t="shared" si="7"/>
        <v>1.8933324435885945</v>
      </c>
      <c r="R30" s="33">
        <f t="shared" si="3"/>
        <v>65.84452778386829</v>
      </c>
      <c r="S30" s="33">
        <v>0.18</v>
      </c>
      <c r="T30" s="33">
        <v>0.15</v>
      </c>
      <c r="U30" s="31">
        <f t="shared" si="0"/>
        <v>10.054527783868291</v>
      </c>
      <c r="V30" s="31">
        <f t="shared" si="4"/>
        <v>66.1745277838683</v>
      </c>
      <c r="W30" s="34" t="s">
        <v>165</v>
      </c>
      <c r="X30" s="34" t="s">
        <v>151</v>
      </c>
      <c r="Y30" s="34" t="s">
        <v>15</v>
      </c>
      <c r="Z30" s="36">
        <v>2</v>
      </c>
      <c r="AA30" s="37">
        <f t="shared" si="1"/>
        <v>79409.43334064196</v>
      </c>
      <c r="AB30" s="9"/>
      <c r="AC30" s="8" t="s">
        <v>16</v>
      </c>
      <c r="AD30" s="48" t="s">
        <v>176</v>
      </c>
      <c r="AE30" s="8"/>
      <c r="AF30" s="8"/>
      <c r="AG30" s="8"/>
      <c r="AH30" s="46" t="s">
        <v>177</v>
      </c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</row>
    <row r="31" spans="1:47" ht="15" hidden="1">
      <c r="A31" s="47"/>
      <c r="B31" s="1" t="s">
        <v>153</v>
      </c>
      <c r="C31" s="2"/>
      <c r="D31" s="1"/>
      <c r="E31" s="10">
        <v>34.2</v>
      </c>
      <c r="F31" s="10"/>
      <c r="G31" s="38">
        <f>SUM(E31:E32)</f>
        <v>34.2</v>
      </c>
      <c r="H31" s="12"/>
      <c r="I31" s="13"/>
      <c r="J31" s="49">
        <f>E31</f>
        <v>34.2</v>
      </c>
      <c r="K31" s="14"/>
      <c r="L31" s="15"/>
      <c r="M31" s="16"/>
      <c r="N31" s="10"/>
      <c r="O31" s="13"/>
      <c r="P31" s="18"/>
      <c r="Q31" s="15"/>
      <c r="R31" s="19"/>
      <c r="S31" s="19"/>
      <c r="T31" s="19"/>
      <c r="U31" s="16">
        <f t="shared" si="0"/>
        <v>0</v>
      </c>
      <c r="V31" s="21"/>
      <c r="W31" s="25" t="s">
        <v>17</v>
      </c>
      <c r="X31" s="50"/>
      <c r="Y31" s="21" t="s">
        <v>167</v>
      </c>
      <c r="Z31" s="9">
        <v>2</v>
      </c>
      <c r="AA31" s="26">
        <f t="shared" si="1"/>
        <v>0</v>
      </c>
      <c r="AB31" s="9"/>
      <c r="AD31" s="36"/>
      <c r="AE31" s="36"/>
      <c r="AF31" s="36"/>
      <c r="AG31" s="36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</row>
    <row r="32" spans="1:47" s="36" customFormat="1" ht="15" hidden="1">
      <c r="A32" s="47"/>
      <c r="B32" s="3"/>
      <c r="C32" s="4"/>
      <c r="D32" s="3"/>
      <c r="E32" s="28"/>
      <c r="F32" s="28"/>
      <c r="G32" s="38"/>
      <c r="H32" s="12"/>
      <c r="I32" s="29"/>
      <c r="J32" s="29"/>
      <c r="K32" s="40"/>
      <c r="L32" s="30"/>
      <c r="M32" s="31"/>
      <c r="N32" s="28"/>
      <c r="O32" s="29"/>
      <c r="P32" s="32"/>
      <c r="Q32" s="30"/>
      <c r="R32" s="33"/>
      <c r="S32" s="33"/>
      <c r="T32" s="33"/>
      <c r="U32" s="16">
        <f t="shared" si="0"/>
        <v>0</v>
      </c>
      <c r="V32" s="34"/>
      <c r="W32" s="25" t="s">
        <v>17</v>
      </c>
      <c r="X32" s="34"/>
      <c r="Y32" s="21"/>
      <c r="Z32" s="9"/>
      <c r="AA32" s="26">
        <f t="shared" si="1"/>
        <v>0</v>
      </c>
      <c r="AB32" s="21"/>
      <c r="AC32" s="8"/>
      <c r="AD32" s="27"/>
      <c r="AE32" s="27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</row>
    <row r="33" spans="1:34" s="9" customFormat="1" ht="30" customHeight="1" thickBot="1">
      <c r="A33" s="47" t="s">
        <v>18</v>
      </c>
      <c r="B33" s="1" t="s">
        <v>19</v>
      </c>
      <c r="C33" s="2" t="s">
        <v>20</v>
      </c>
      <c r="D33" s="1" t="s">
        <v>21</v>
      </c>
      <c r="E33" s="10">
        <v>86.3</v>
      </c>
      <c r="F33" s="11">
        <f>SUM(E33:E38)</f>
        <v>294.8</v>
      </c>
      <c r="G33" s="10"/>
      <c r="H33" s="12">
        <f>SUM(F33:G40)</f>
        <v>329</v>
      </c>
      <c r="I33" s="13">
        <f aca="true" t="shared" si="8" ref="I33:I38">E33/989.03</f>
        <v>0.0872572116113768</v>
      </c>
      <c r="J33" s="13"/>
      <c r="K33" s="24" t="s">
        <v>136</v>
      </c>
      <c r="L33" s="15"/>
      <c r="M33" s="16">
        <f aca="true" t="shared" si="9" ref="M33:M38">E33+L33</f>
        <v>86.3</v>
      </c>
      <c r="N33" s="17">
        <f>SUM(M33:M38)</f>
        <v>306.88</v>
      </c>
      <c r="O33" s="13">
        <f aca="true" t="shared" si="10" ref="O33:O38">M33/1048.99</f>
        <v>0.0822696117217514</v>
      </c>
      <c r="P33" s="18">
        <f aca="true" t="shared" si="11" ref="P33:P38">O33*146.38</f>
        <v>12.04262576382997</v>
      </c>
      <c r="Q33" s="15">
        <f aca="true" t="shared" si="12" ref="Q33:Q38">O33*35.39</f>
        <v>2.9115215588327823</v>
      </c>
      <c r="R33" s="19">
        <f aca="true" t="shared" si="13" ref="R33:R38">M33+P33+Q33</f>
        <v>101.25414732266276</v>
      </c>
      <c r="S33" s="19">
        <v>0.18</v>
      </c>
      <c r="T33" s="19">
        <v>0.15</v>
      </c>
      <c r="U33" s="16">
        <f t="shared" si="0"/>
        <v>15.284147322662752</v>
      </c>
      <c r="V33" s="16">
        <f aca="true" t="shared" si="14" ref="V33:V38">SUM(R33:T33)</f>
        <v>101.58414732266277</v>
      </c>
      <c r="W33" s="25" t="s">
        <v>17</v>
      </c>
      <c r="X33" s="21" t="s">
        <v>22</v>
      </c>
      <c r="Y33" s="21" t="s">
        <v>15</v>
      </c>
      <c r="Z33" s="9">
        <v>2</v>
      </c>
      <c r="AA33" s="26">
        <f t="shared" si="1"/>
        <v>121900.97678719532</v>
      </c>
      <c r="AB33" s="25"/>
      <c r="AC33" s="8" t="s">
        <v>140</v>
      </c>
      <c r="AD33" s="27" t="s">
        <v>176</v>
      </c>
      <c r="AE33" s="27"/>
      <c r="AF33" s="8"/>
      <c r="AG33" s="8"/>
      <c r="AH33" s="46" t="s">
        <v>23</v>
      </c>
    </row>
    <row r="34" spans="1:47" ht="27" customHeight="1" thickBot="1">
      <c r="A34" s="47"/>
      <c r="B34" s="1" t="s">
        <v>24</v>
      </c>
      <c r="C34" s="2" t="s">
        <v>25</v>
      </c>
      <c r="D34" s="1" t="s">
        <v>26</v>
      </c>
      <c r="E34" s="10">
        <v>31.1</v>
      </c>
      <c r="F34" s="11"/>
      <c r="G34" s="23"/>
      <c r="H34" s="12"/>
      <c r="I34" s="13">
        <f t="shared" si="8"/>
        <v>0.031444951113717486</v>
      </c>
      <c r="J34" s="13"/>
      <c r="K34" s="24" t="s">
        <v>159</v>
      </c>
      <c r="L34" s="15">
        <v>2.72</v>
      </c>
      <c r="M34" s="16">
        <f t="shared" si="9"/>
        <v>33.82</v>
      </c>
      <c r="N34" s="17"/>
      <c r="O34" s="13">
        <f t="shared" si="10"/>
        <v>0.0322405361347582</v>
      </c>
      <c r="P34" s="18">
        <f t="shared" si="11"/>
        <v>4.719369679405905</v>
      </c>
      <c r="Q34" s="15">
        <f t="shared" si="12"/>
        <v>1.1409925738090927</v>
      </c>
      <c r="R34" s="19">
        <f t="shared" si="13"/>
        <v>39.680362253215</v>
      </c>
      <c r="S34" s="19">
        <v>0.18</v>
      </c>
      <c r="T34" s="19">
        <v>0.15</v>
      </c>
      <c r="U34" s="16">
        <f t="shared" si="0"/>
        <v>6.190362253214998</v>
      </c>
      <c r="V34" s="16">
        <f t="shared" si="14"/>
        <v>40.010362253215</v>
      </c>
      <c r="W34" s="25" t="s">
        <v>17</v>
      </c>
      <c r="X34" s="21" t="s">
        <v>181</v>
      </c>
      <c r="Y34" s="21" t="s">
        <v>146</v>
      </c>
      <c r="Z34" s="9">
        <v>0</v>
      </c>
      <c r="AA34" s="26">
        <f t="shared" si="1"/>
        <v>48012.434703858</v>
      </c>
      <c r="AB34" s="25"/>
      <c r="AC34" s="8" t="s">
        <v>27</v>
      </c>
      <c r="AD34" s="27" t="s">
        <v>141</v>
      </c>
      <c r="AE34" s="27"/>
      <c r="AH34" s="46" t="s">
        <v>23</v>
      </c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</row>
    <row r="35" spans="1:47" ht="28.5" customHeight="1">
      <c r="A35" s="47"/>
      <c r="B35" s="1" t="s">
        <v>28</v>
      </c>
      <c r="C35" s="2" t="s">
        <v>29</v>
      </c>
      <c r="D35" s="1" t="s">
        <v>30</v>
      </c>
      <c r="E35" s="10">
        <v>43.5</v>
      </c>
      <c r="F35" s="11"/>
      <c r="G35" s="23"/>
      <c r="H35" s="12"/>
      <c r="I35" s="13">
        <f t="shared" si="8"/>
        <v>0.04398248789217719</v>
      </c>
      <c r="J35" s="13"/>
      <c r="K35" s="24" t="s">
        <v>160</v>
      </c>
      <c r="L35" s="15">
        <v>2.32</v>
      </c>
      <c r="M35" s="16">
        <f t="shared" si="9"/>
        <v>45.82</v>
      </c>
      <c r="N35" s="17"/>
      <c r="O35" s="13">
        <f t="shared" si="10"/>
        <v>0.04368011134519872</v>
      </c>
      <c r="P35" s="18">
        <f t="shared" si="11"/>
        <v>6.393894698710188</v>
      </c>
      <c r="Q35" s="15">
        <f t="shared" si="12"/>
        <v>1.5458391405065826</v>
      </c>
      <c r="R35" s="19">
        <f t="shared" si="13"/>
        <v>53.75973383921677</v>
      </c>
      <c r="S35" s="19">
        <v>0.18</v>
      </c>
      <c r="T35" s="19">
        <v>0.15</v>
      </c>
      <c r="U35" s="16">
        <f t="shared" si="0"/>
        <v>8.269733839216771</v>
      </c>
      <c r="V35" s="16">
        <f t="shared" si="14"/>
        <v>54.08973383921677</v>
      </c>
      <c r="W35" s="25" t="s">
        <v>17</v>
      </c>
      <c r="X35" s="21" t="s">
        <v>181</v>
      </c>
      <c r="Y35" s="25" t="s">
        <v>139</v>
      </c>
      <c r="Z35" s="9">
        <v>1</v>
      </c>
      <c r="AA35" s="26">
        <f t="shared" si="1"/>
        <v>64907.68060706012</v>
      </c>
      <c r="AB35" s="25"/>
      <c r="AC35" s="8" t="s">
        <v>31</v>
      </c>
      <c r="AD35" s="27" t="s">
        <v>176</v>
      </c>
      <c r="AE35" s="27"/>
      <c r="AH35" s="46" t="s">
        <v>23</v>
      </c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</row>
    <row r="36" spans="1:47" ht="30.75" customHeight="1">
      <c r="A36" s="47"/>
      <c r="B36" s="1" t="s">
        <v>32</v>
      </c>
      <c r="C36" s="2" t="s">
        <v>33</v>
      </c>
      <c r="D36" s="1" t="s">
        <v>34</v>
      </c>
      <c r="E36" s="10">
        <v>31.4</v>
      </c>
      <c r="F36" s="11"/>
      <c r="G36" s="23"/>
      <c r="H36" s="12"/>
      <c r="I36" s="13">
        <f t="shared" si="8"/>
        <v>0.03174827861642215</v>
      </c>
      <c r="J36" s="13"/>
      <c r="K36" s="24" t="s">
        <v>161</v>
      </c>
      <c r="L36" s="15">
        <v>2.32</v>
      </c>
      <c r="M36" s="16">
        <f t="shared" si="9"/>
        <v>33.72</v>
      </c>
      <c r="N36" s="17"/>
      <c r="O36" s="13">
        <f t="shared" si="10"/>
        <v>0.032145206341337856</v>
      </c>
      <c r="P36" s="18">
        <f t="shared" si="11"/>
        <v>4.705415304245035</v>
      </c>
      <c r="Q36" s="15">
        <f t="shared" si="12"/>
        <v>1.1376188524199466</v>
      </c>
      <c r="R36" s="19">
        <f t="shared" si="13"/>
        <v>39.56303415666498</v>
      </c>
      <c r="S36" s="19">
        <v>0.18</v>
      </c>
      <c r="T36" s="19">
        <v>0.15</v>
      </c>
      <c r="U36" s="16">
        <f t="shared" si="0"/>
        <v>6.173034156664982</v>
      </c>
      <c r="V36" s="16">
        <f t="shared" si="14"/>
        <v>39.89303415666498</v>
      </c>
      <c r="W36" s="25" t="s">
        <v>17</v>
      </c>
      <c r="X36" s="21" t="s">
        <v>181</v>
      </c>
      <c r="Y36" s="21" t="s">
        <v>146</v>
      </c>
      <c r="Z36" s="9">
        <v>0</v>
      </c>
      <c r="AA36" s="26">
        <f t="shared" si="1"/>
        <v>47871.64098799798</v>
      </c>
      <c r="AB36" s="25"/>
      <c r="AC36" s="8" t="s">
        <v>35</v>
      </c>
      <c r="AD36" s="27" t="s">
        <v>141</v>
      </c>
      <c r="AE36" s="27"/>
      <c r="AH36" s="46" t="s">
        <v>23</v>
      </c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</row>
    <row r="37" spans="1:47" ht="28.5" customHeight="1">
      <c r="A37" s="47"/>
      <c r="B37" s="1" t="s">
        <v>36</v>
      </c>
      <c r="C37" s="2" t="s">
        <v>37</v>
      </c>
      <c r="D37" s="1" t="s">
        <v>38</v>
      </c>
      <c r="E37" s="10">
        <v>49.1</v>
      </c>
      <c r="F37" s="11"/>
      <c r="G37" s="23"/>
      <c r="H37" s="12"/>
      <c r="I37" s="13">
        <f t="shared" si="8"/>
        <v>0.0496446012759977</v>
      </c>
      <c r="J37" s="13"/>
      <c r="K37" s="24" t="s">
        <v>162</v>
      </c>
      <c r="L37" s="15">
        <v>2.35</v>
      </c>
      <c r="M37" s="16">
        <f t="shared" si="9"/>
        <v>51.45</v>
      </c>
      <c r="N37" s="17"/>
      <c r="O37" s="13">
        <f t="shared" si="10"/>
        <v>0.049047178714763724</v>
      </c>
      <c r="P37" s="18">
        <f t="shared" si="11"/>
        <v>7.179526020267113</v>
      </c>
      <c r="Q37" s="15">
        <f t="shared" si="12"/>
        <v>1.7357796547154882</v>
      </c>
      <c r="R37" s="19">
        <f t="shared" si="13"/>
        <v>60.3653056749826</v>
      </c>
      <c r="S37" s="19">
        <v>0.18</v>
      </c>
      <c r="T37" s="19">
        <v>0.15</v>
      </c>
      <c r="U37" s="16">
        <f t="shared" si="0"/>
        <v>9.245305674982601</v>
      </c>
      <c r="V37" s="16">
        <f t="shared" si="14"/>
        <v>60.6953056749826</v>
      </c>
      <c r="W37" s="25" t="s">
        <v>17</v>
      </c>
      <c r="X37" s="21" t="s">
        <v>181</v>
      </c>
      <c r="Y37" s="25" t="s">
        <v>139</v>
      </c>
      <c r="Z37" s="9">
        <v>1</v>
      </c>
      <c r="AA37" s="26">
        <f t="shared" si="1"/>
        <v>72834.36680997912</v>
      </c>
      <c r="AB37" s="25"/>
      <c r="AC37" s="8" t="s">
        <v>39</v>
      </c>
      <c r="AD37" s="27" t="s">
        <v>176</v>
      </c>
      <c r="AE37" s="27"/>
      <c r="AH37" s="46" t="s">
        <v>23</v>
      </c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</row>
    <row r="38" spans="1:47" s="36" customFormat="1" ht="30" customHeight="1" thickBot="1">
      <c r="A38" s="47"/>
      <c r="B38" s="3" t="s">
        <v>40</v>
      </c>
      <c r="C38" s="4" t="s">
        <v>41</v>
      </c>
      <c r="D38" s="3" t="s">
        <v>42</v>
      </c>
      <c r="E38" s="28">
        <v>53.4</v>
      </c>
      <c r="F38" s="11"/>
      <c r="G38" s="28"/>
      <c r="H38" s="12"/>
      <c r="I38" s="29">
        <f t="shared" si="8"/>
        <v>0.0539922954814313</v>
      </c>
      <c r="J38" s="29"/>
      <c r="K38" s="30" t="s">
        <v>163</v>
      </c>
      <c r="L38" s="30">
        <v>2.37</v>
      </c>
      <c r="M38" s="31">
        <f t="shared" si="9"/>
        <v>55.769999999999996</v>
      </c>
      <c r="N38" s="17"/>
      <c r="O38" s="13">
        <f t="shared" si="10"/>
        <v>0.05316542579052231</v>
      </c>
      <c r="P38" s="32">
        <f t="shared" si="11"/>
        <v>7.7823550272166555</v>
      </c>
      <c r="Q38" s="30">
        <f t="shared" si="12"/>
        <v>1.8815244187265845</v>
      </c>
      <c r="R38" s="33">
        <f t="shared" si="13"/>
        <v>65.43387944594323</v>
      </c>
      <c r="S38" s="33">
        <v>0.18</v>
      </c>
      <c r="T38" s="33">
        <v>0.15</v>
      </c>
      <c r="U38" s="31">
        <f t="shared" si="0"/>
        <v>9.99387944594324</v>
      </c>
      <c r="V38" s="31">
        <f t="shared" si="14"/>
        <v>65.76387944594325</v>
      </c>
      <c r="W38" s="35" t="s">
        <v>17</v>
      </c>
      <c r="X38" s="34" t="s">
        <v>151</v>
      </c>
      <c r="Y38" s="34" t="s">
        <v>15</v>
      </c>
      <c r="Z38" s="36">
        <v>2</v>
      </c>
      <c r="AA38" s="37">
        <f t="shared" si="1"/>
        <v>78916.6553351319</v>
      </c>
      <c r="AB38" s="9"/>
      <c r="AC38" s="8" t="s">
        <v>43</v>
      </c>
      <c r="AD38" s="48" t="s">
        <v>176</v>
      </c>
      <c r="AE38" s="8"/>
      <c r="AF38" s="8"/>
      <c r="AG38" s="8"/>
      <c r="AH38" s="46" t="s">
        <v>23</v>
      </c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</row>
    <row r="39" spans="1:47" ht="15" hidden="1">
      <c r="A39" s="47"/>
      <c r="B39" s="1" t="s">
        <v>153</v>
      </c>
      <c r="C39" s="2"/>
      <c r="D39" s="1"/>
      <c r="E39" s="10">
        <v>34.2</v>
      </c>
      <c r="F39" s="10"/>
      <c r="G39" s="38">
        <f>SUM(E39:E40)</f>
        <v>34.2</v>
      </c>
      <c r="H39" s="12"/>
      <c r="I39" s="13"/>
      <c r="J39" s="49">
        <f>E39</f>
        <v>34.2</v>
      </c>
      <c r="K39" s="14"/>
      <c r="L39" s="15"/>
      <c r="M39" s="16"/>
      <c r="N39" s="10"/>
      <c r="O39" s="13"/>
      <c r="P39" s="18"/>
      <c r="Q39" s="15"/>
      <c r="R39" s="19"/>
      <c r="S39" s="19"/>
      <c r="T39" s="19"/>
      <c r="U39" s="16">
        <f t="shared" si="0"/>
        <v>0</v>
      </c>
      <c r="V39" s="21"/>
      <c r="W39" s="25" t="s">
        <v>44</v>
      </c>
      <c r="X39" s="50"/>
      <c r="Y39" s="34" t="s">
        <v>167</v>
      </c>
      <c r="Z39" s="36">
        <v>2</v>
      </c>
      <c r="AA39" s="26"/>
      <c r="AB39" s="9"/>
      <c r="AC39" s="51"/>
      <c r="AD39" s="36"/>
      <c r="AE39" s="36"/>
      <c r="AF39" s="36"/>
      <c r="AG39" s="36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</row>
    <row r="40" spans="1:47" s="36" customFormat="1" ht="15" hidden="1">
      <c r="A40" s="47"/>
      <c r="B40" s="3"/>
      <c r="C40" s="4"/>
      <c r="D40" s="3"/>
      <c r="E40" s="28"/>
      <c r="F40" s="28"/>
      <c r="G40" s="38"/>
      <c r="H40" s="12"/>
      <c r="I40" s="29"/>
      <c r="J40" s="29"/>
      <c r="K40" s="40"/>
      <c r="L40" s="30"/>
      <c r="M40" s="31"/>
      <c r="N40" s="28"/>
      <c r="O40" s="29"/>
      <c r="P40" s="32"/>
      <c r="Q40" s="30"/>
      <c r="R40" s="33"/>
      <c r="S40" s="33"/>
      <c r="T40" s="33"/>
      <c r="U40" s="16">
        <f t="shared" si="0"/>
        <v>0</v>
      </c>
      <c r="V40" s="34"/>
      <c r="W40" s="25" t="s">
        <v>44</v>
      </c>
      <c r="X40" s="34"/>
      <c r="Y40" s="21"/>
      <c r="Z40" s="9"/>
      <c r="AA40" s="26"/>
      <c r="AB40" s="21"/>
      <c r="AC40" s="8" t="s">
        <v>140</v>
      </c>
      <c r="AD40" s="27"/>
      <c r="AE40" s="27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</row>
    <row r="41" spans="1:34" s="9" customFormat="1" ht="24" customHeight="1" thickBot="1">
      <c r="A41" s="47" t="s">
        <v>45</v>
      </c>
      <c r="B41" s="1" t="s">
        <v>46</v>
      </c>
      <c r="C41" s="2" t="s">
        <v>47</v>
      </c>
      <c r="D41" s="1" t="s">
        <v>48</v>
      </c>
      <c r="E41" s="10">
        <v>55.4</v>
      </c>
      <c r="F41" s="11">
        <f>SUM(E41:E44)</f>
        <v>205.49</v>
      </c>
      <c r="G41" s="10"/>
      <c r="H41" s="12">
        <f>SUM(F41:G49)</f>
        <v>315.56</v>
      </c>
      <c r="I41" s="13">
        <f>E41/989.03</f>
        <v>0.05601447883279577</v>
      </c>
      <c r="J41" s="13"/>
      <c r="K41" s="24" t="s">
        <v>136</v>
      </c>
      <c r="L41" s="15"/>
      <c r="M41" s="16">
        <f>E41+L41</f>
        <v>55.4</v>
      </c>
      <c r="N41" s="17">
        <f>SUM(M41:M44)</f>
        <v>220.49</v>
      </c>
      <c r="O41" s="13">
        <f>M41/1048.99</f>
        <v>0.052812705554867063</v>
      </c>
      <c r="P41" s="18">
        <f>O41*146.38</f>
        <v>7.73072383912144</v>
      </c>
      <c r="Q41" s="15">
        <f>O41*35.39</f>
        <v>1.8690416495867455</v>
      </c>
      <c r="R41" s="19">
        <f>M41+P41+Q41</f>
        <v>64.99976548870818</v>
      </c>
      <c r="S41" s="19">
        <v>0.18</v>
      </c>
      <c r="T41" s="19">
        <v>0.15</v>
      </c>
      <c r="U41" s="16">
        <f t="shared" si="0"/>
        <v>9.929765488708187</v>
      </c>
      <c r="V41" s="16">
        <f>SUM(R41:T41)</f>
        <v>65.32976548870819</v>
      </c>
      <c r="W41" s="25" t="s">
        <v>44</v>
      </c>
      <c r="X41" s="21" t="s">
        <v>174</v>
      </c>
      <c r="Y41" s="25" t="s">
        <v>139</v>
      </c>
      <c r="Z41" s="9">
        <v>1</v>
      </c>
      <c r="AA41" s="26">
        <f>V41*1500</f>
        <v>97994.64823306228</v>
      </c>
      <c r="AB41" s="25"/>
      <c r="AC41" s="8" t="s">
        <v>140</v>
      </c>
      <c r="AD41" s="9" t="s">
        <v>176</v>
      </c>
      <c r="AE41" s="27"/>
      <c r="AF41" s="8"/>
      <c r="AG41" s="8"/>
      <c r="AH41" s="46" t="s">
        <v>49</v>
      </c>
    </row>
    <row r="42" spans="1:47" ht="25.5" customHeight="1" thickBot="1">
      <c r="A42" s="47"/>
      <c r="B42" s="1" t="s">
        <v>50</v>
      </c>
      <c r="C42" s="2" t="s">
        <v>51</v>
      </c>
      <c r="D42" s="1" t="s">
        <v>52</v>
      </c>
      <c r="E42" s="10">
        <v>40.44</v>
      </c>
      <c r="F42" s="11"/>
      <c r="G42" s="23"/>
      <c r="H42" s="12"/>
      <c r="I42" s="13">
        <f>E42/989.03</f>
        <v>0.04088854736458954</v>
      </c>
      <c r="J42" s="13"/>
      <c r="K42" s="24" t="s">
        <v>53</v>
      </c>
      <c r="L42" s="15">
        <v>5</v>
      </c>
      <c r="M42" s="16">
        <f>E42+L42</f>
        <v>45.44</v>
      </c>
      <c r="N42" s="17"/>
      <c r="O42" s="13">
        <f>M42/1048.99</f>
        <v>0.04331785813020143</v>
      </c>
      <c r="P42" s="18">
        <f>O42*146.38</f>
        <v>6.340868073098885</v>
      </c>
      <c r="Q42" s="15">
        <f>O42*35.39</f>
        <v>1.5330189992278285</v>
      </c>
      <c r="R42" s="19">
        <f>M42+P42+Q42</f>
        <v>53.31388707232671</v>
      </c>
      <c r="S42" s="19">
        <v>0.18</v>
      </c>
      <c r="T42" s="19">
        <v>0.15</v>
      </c>
      <c r="U42" s="16">
        <f t="shared" si="0"/>
        <v>8.203887072326713</v>
      </c>
      <c r="V42" s="16">
        <f>SUM(R42:T42)</f>
        <v>53.643887072326706</v>
      </c>
      <c r="W42" s="25" t="s">
        <v>44</v>
      </c>
      <c r="X42" s="21" t="s">
        <v>169</v>
      </c>
      <c r="Y42" s="25" t="s">
        <v>139</v>
      </c>
      <c r="Z42" s="9">
        <v>1</v>
      </c>
      <c r="AA42" s="26">
        <f>V42*1500</f>
        <v>80465.83060849005</v>
      </c>
      <c r="AB42" s="25"/>
      <c r="AC42" s="8" t="s">
        <v>54</v>
      </c>
      <c r="AD42" s="27" t="s">
        <v>141</v>
      </c>
      <c r="AE42" s="27"/>
      <c r="AH42" s="46" t="s">
        <v>49</v>
      </c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</row>
    <row r="43" spans="1:47" ht="30" customHeight="1">
      <c r="A43" s="47"/>
      <c r="B43" s="1" t="s">
        <v>55</v>
      </c>
      <c r="C43" s="2" t="s">
        <v>56</v>
      </c>
      <c r="D43" s="1" t="s">
        <v>57</v>
      </c>
      <c r="E43" s="10">
        <v>42.04</v>
      </c>
      <c r="F43" s="11"/>
      <c r="G43" s="23"/>
      <c r="H43" s="12"/>
      <c r="I43" s="13">
        <f>E43/989.03</f>
        <v>0.042506294045681126</v>
      </c>
      <c r="J43" s="13"/>
      <c r="K43" s="24" t="s">
        <v>58</v>
      </c>
      <c r="L43" s="15">
        <v>5</v>
      </c>
      <c r="M43" s="16">
        <f>E43+L43</f>
        <v>47.04</v>
      </c>
      <c r="N43" s="17"/>
      <c r="O43" s="13">
        <f>M43/1048.99</f>
        <v>0.044843134824926835</v>
      </c>
      <c r="P43" s="18">
        <f>O43*146.38</f>
        <v>6.56413807567279</v>
      </c>
      <c r="Q43" s="15">
        <f>O43*35.39</f>
        <v>1.5869985414541607</v>
      </c>
      <c r="R43" s="19">
        <f>M43+P43+Q43</f>
        <v>55.19113661712694</v>
      </c>
      <c r="S43" s="19">
        <v>0.18</v>
      </c>
      <c r="T43" s="19">
        <v>0.15</v>
      </c>
      <c r="U43" s="16">
        <f t="shared" si="0"/>
        <v>8.48113661712695</v>
      </c>
      <c r="V43" s="16">
        <f>SUM(R43:T43)</f>
        <v>55.52113661712694</v>
      </c>
      <c r="W43" s="25" t="s">
        <v>44</v>
      </c>
      <c r="X43" s="21" t="s">
        <v>169</v>
      </c>
      <c r="Y43" s="25" t="s">
        <v>139</v>
      </c>
      <c r="Z43" s="9">
        <v>1</v>
      </c>
      <c r="AA43" s="26">
        <f>V43*1500</f>
        <v>83281.70492569041</v>
      </c>
      <c r="AB43" s="25"/>
      <c r="AC43" s="8" t="s">
        <v>59</v>
      </c>
      <c r="AD43" s="27" t="s">
        <v>141</v>
      </c>
      <c r="AE43" s="27"/>
      <c r="AH43" s="46" t="s">
        <v>49</v>
      </c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</row>
    <row r="44" spans="1:47" s="36" customFormat="1" ht="28.5" customHeight="1" thickBot="1">
      <c r="A44" s="47"/>
      <c r="B44" s="6" t="s">
        <v>60</v>
      </c>
      <c r="C44" s="4" t="s">
        <v>61</v>
      </c>
      <c r="D44" s="3" t="s">
        <v>62</v>
      </c>
      <c r="E44" s="28">
        <v>67.61</v>
      </c>
      <c r="F44" s="11"/>
      <c r="G44" s="28"/>
      <c r="H44" s="12"/>
      <c r="I44" s="29">
        <f>E44/989.03</f>
        <v>0.06835990819287585</v>
      </c>
      <c r="J44" s="29"/>
      <c r="K44" s="30" t="s">
        <v>63</v>
      </c>
      <c r="L44" s="30">
        <v>5</v>
      </c>
      <c r="M44" s="31">
        <f>E44+L44</f>
        <v>72.61</v>
      </c>
      <c r="N44" s="17"/>
      <c r="O44" s="13">
        <f>M44/1048.99</f>
        <v>0.06921896300250717</v>
      </c>
      <c r="P44" s="32">
        <f>O44*146.38</f>
        <v>10.132271804306999</v>
      </c>
      <c r="Q44" s="30">
        <f>O44*35.39</f>
        <v>2.449659100658729</v>
      </c>
      <c r="R44" s="33">
        <f>M44+P44+Q44</f>
        <v>85.19193090496573</v>
      </c>
      <c r="S44" s="33">
        <v>0.18</v>
      </c>
      <c r="T44" s="33">
        <v>0.15</v>
      </c>
      <c r="U44" s="31">
        <f t="shared" si="0"/>
        <v>12.911930904965727</v>
      </c>
      <c r="V44" s="31">
        <f>SUM(R44:T44)</f>
        <v>85.52193090496574</v>
      </c>
      <c r="W44" s="35" t="s">
        <v>44</v>
      </c>
      <c r="X44" s="34" t="s">
        <v>151</v>
      </c>
      <c r="Y44" s="35" t="s">
        <v>139</v>
      </c>
      <c r="Z44" s="36">
        <v>1</v>
      </c>
      <c r="AA44" s="37">
        <f>V44*1500</f>
        <v>128282.89635744861</v>
      </c>
      <c r="AB44" s="9"/>
      <c r="AC44" s="8" t="s">
        <v>64</v>
      </c>
      <c r="AD44" s="52" t="s">
        <v>176</v>
      </c>
      <c r="AE44" s="8"/>
      <c r="AF44" s="8"/>
      <c r="AG44" s="8"/>
      <c r="AH44" s="46" t="s">
        <v>49</v>
      </c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</row>
    <row r="45" spans="1:33" s="9" customFormat="1" ht="12" hidden="1">
      <c r="A45" s="47"/>
      <c r="B45" s="24" t="s">
        <v>154</v>
      </c>
      <c r="C45" s="8"/>
      <c r="D45" s="24"/>
      <c r="E45" s="15">
        <v>24.97</v>
      </c>
      <c r="F45" s="10"/>
      <c r="G45" s="53">
        <f>SUM(E45:E47)</f>
        <v>40.48</v>
      </c>
      <c r="H45" s="12"/>
      <c r="I45" s="13"/>
      <c r="J45" s="13"/>
      <c r="K45" s="15"/>
      <c r="L45" s="15"/>
      <c r="M45" s="16"/>
      <c r="N45" s="10"/>
      <c r="O45" s="13"/>
      <c r="P45" s="18"/>
      <c r="Q45" s="15"/>
      <c r="R45" s="19"/>
      <c r="S45" s="19"/>
      <c r="T45" s="19"/>
      <c r="U45" s="16"/>
      <c r="V45" s="54"/>
      <c r="W45" s="21"/>
      <c r="X45" s="21"/>
      <c r="Y45" s="21"/>
      <c r="AA45" s="26"/>
      <c r="AC45" s="8"/>
      <c r="AD45" s="8"/>
      <c r="AE45" s="8"/>
      <c r="AF45" s="8"/>
      <c r="AG45" s="8"/>
    </row>
    <row r="46" spans="1:33" s="9" customFormat="1" ht="12" hidden="1">
      <c r="A46" s="47"/>
      <c r="B46" s="24" t="s">
        <v>155</v>
      </c>
      <c r="C46" s="8"/>
      <c r="D46" s="24"/>
      <c r="E46" s="15">
        <v>3.11</v>
      </c>
      <c r="F46" s="10"/>
      <c r="G46" s="53"/>
      <c r="H46" s="12"/>
      <c r="I46" s="13"/>
      <c r="J46" s="13"/>
      <c r="K46" s="15"/>
      <c r="L46" s="15"/>
      <c r="M46" s="16"/>
      <c r="N46" s="10"/>
      <c r="O46" s="13"/>
      <c r="P46" s="18"/>
      <c r="Q46" s="15"/>
      <c r="R46" s="19"/>
      <c r="S46" s="19"/>
      <c r="T46" s="19"/>
      <c r="U46" s="16"/>
      <c r="V46" s="54"/>
      <c r="W46" s="21"/>
      <c r="X46" s="21"/>
      <c r="Y46" s="21"/>
      <c r="AA46" s="26"/>
      <c r="AC46" s="8"/>
      <c r="AD46" s="8"/>
      <c r="AE46" s="8"/>
      <c r="AF46" s="8"/>
      <c r="AG46" s="8"/>
    </row>
    <row r="47" spans="1:33" s="9" customFormat="1" ht="12" hidden="1">
      <c r="A47" s="47"/>
      <c r="B47" s="30" t="s">
        <v>156</v>
      </c>
      <c r="C47" s="36"/>
      <c r="D47" s="30"/>
      <c r="E47" s="30">
        <v>12.4</v>
      </c>
      <c r="F47" s="10"/>
      <c r="G47" s="53"/>
      <c r="H47" s="12"/>
      <c r="I47" s="13"/>
      <c r="J47" s="13"/>
      <c r="K47" s="15"/>
      <c r="L47" s="15"/>
      <c r="M47" s="16"/>
      <c r="N47" s="10"/>
      <c r="O47" s="13"/>
      <c r="P47" s="18"/>
      <c r="Q47" s="15"/>
      <c r="R47" s="19"/>
      <c r="S47" s="19"/>
      <c r="T47" s="19"/>
      <c r="U47" s="16"/>
      <c r="V47" s="54"/>
      <c r="W47" s="21"/>
      <c r="X47" s="21"/>
      <c r="Y47" s="21"/>
      <c r="AA47" s="26"/>
      <c r="AC47" s="8"/>
      <c r="AD47" s="8"/>
      <c r="AE47" s="8"/>
      <c r="AF47" s="8"/>
      <c r="AG47" s="8"/>
    </row>
    <row r="48" spans="1:47" ht="15" hidden="1">
      <c r="A48" s="47"/>
      <c r="B48" s="1" t="s">
        <v>153</v>
      </c>
      <c r="C48" s="2"/>
      <c r="D48" s="1"/>
      <c r="E48" s="10">
        <v>34.2</v>
      </c>
      <c r="F48" s="10"/>
      <c r="G48" s="38">
        <f>SUM(E48:E49)</f>
        <v>69.59</v>
      </c>
      <c r="H48" s="12"/>
      <c r="I48" s="13"/>
      <c r="J48" s="49">
        <f>E48</f>
        <v>34.2</v>
      </c>
      <c r="K48" s="14"/>
      <c r="M48" s="55"/>
      <c r="N48" s="10"/>
      <c r="O48" s="13"/>
      <c r="R48" s="56"/>
      <c r="S48" s="56"/>
      <c r="T48" s="56"/>
      <c r="U48" s="55"/>
      <c r="V48" s="54"/>
      <c r="Y48" s="21"/>
      <c r="Z48" s="9"/>
      <c r="AA48" s="26"/>
      <c r="AB48" s="9"/>
      <c r="AC48" s="36"/>
      <c r="AD48" s="36"/>
      <c r="AE48" s="36"/>
      <c r="AF48" s="36"/>
      <c r="AG48" s="36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</row>
    <row r="49" spans="1:47" s="36" customFormat="1" ht="15" hidden="1">
      <c r="A49" s="47"/>
      <c r="B49" s="3" t="s">
        <v>65</v>
      </c>
      <c r="C49" s="4"/>
      <c r="D49" s="3"/>
      <c r="E49" s="28">
        <v>35.39</v>
      </c>
      <c r="F49" s="28"/>
      <c r="G49" s="38"/>
      <c r="H49" s="12"/>
      <c r="I49" s="29"/>
      <c r="J49" s="29"/>
      <c r="K49" s="40"/>
      <c r="L49" s="30"/>
      <c r="M49" s="31"/>
      <c r="N49" s="28"/>
      <c r="O49" s="29"/>
      <c r="P49" s="30"/>
      <c r="Q49" s="30"/>
      <c r="R49" s="33"/>
      <c r="S49" s="33"/>
      <c r="T49" s="33"/>
      <c r="U49" s="31"/>
      <c r="V49" s="57"/>
      <c r="W49" s="34"/>
      <c r="X49" s="34"/>
      <c r="Y49" s="21"/>
      <c r="Z49" s="9"/>
      <c r="AA49" s="22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</row>
    <row r="50" spans="2:27" s="9" customFormat="1" ht="12" hidden="1">
      <c r="B50" s="15"/>
      <c r="D50" s="15"/>
      <c r="E50" s="10"/>
      <c r="F50" s="10"/>
      <c r="G50" s="10"/>
      <c r="H50" s="10"/>
      <c r="I50" s="13"/>
      <c r="J50" s="13"/>
      <c r="K50" s="10"/>
      <c r="L50" s="15"/>
      <c r="M50" s="16"/>
      <c r="N50" s="10"/>
      <c r="O50" s="13"/>
      <c r="P50" s="15"/>
      <c r="Q50" s="15"/>
      <c r="R50" s="19"/>
      <c r="S50" s="19"/>
      <c r="T50" s="19"/>
      <c r="U50" s="16"/>
      <c r="V50" s="21"/>
      <c r="W50" s="21"/>
      <c r="X50" s="50"/>
      <c r="Y50" s="21"/>
      <c r="AA50" s="26"/>
    </row>
    <row r="51" spans="2:27" s="9" customFormat="1" ht="12" hidden="1">
      <c r="B51" s="58" t="s">
        <v>66</v>
      </c>
      <c r="C51" s="58"/>
      <c r="D51" s="58"/>
      <c r="E51" s="58"/>
      <c r="F51" s="10">
        <f>SUM(F5:F49)</f>
        <v>1007.3300000000002</v>
      </c>
      <c r="G51" s="10">
        <f>SUM(G5:G49)</f>
        <v>290.10999999999996</v>
      </c>
      <c r="H51" s="10">
        <f>SUM(H5:H49)</f>
        <v>1297.44</v>
      </c>
      <c r="I51" s="13">
        <f>SUM(I5:I44)</f>
        <v>0.9948524570291408</v>
      </c>
      <c r="J51" s="49">
        <f>J10+J31+J39+J48</f>
        <v>146.38</v>
      </c>
      <c r="K51" s="10"/>
      <c r="L51" s="19">
        <f>SUM(L5:L44)</f>
        <v>41.660000000000004</v>
      </c>
      <c r="M51" s="16">
        <f>SUM(M5:M44)</f>
        <v>1048.99</v>
      </c>
      <c r="N51" s="59">
        <f>N5+N25+N33+N41</f>
        <v>1030.69</v>
      </c>
      <c r="O51" s="13">
        <f>SUM(O5:O44)</f>
        <v>1</v>
      </c>
      <c r="P51" s="18">
        <f>SUM(P5:P44)</f>
        <v>143.82634934556097</v>
      </c>
      <c r="Q51" s="60">
        <f>SUM(Q5:Q44)</f>
        <v>34.77260898578633</v>
      </c>
      <c r="R51" s="61">
        <f>SUM(R5:R44)</f>
        <v>1227.5889583313474</v>
      </c>
      <c r="S51" s="61"/>
      <c r="T51" s="61"/>
      <c r="U51" s="16"/>
      <c r="V51" s="62">
        <f>SUM(V5:V49)</f>
        <v>1234.8489583313474</v>
      </c>
      <c r="W51" s="21"/>
      <c r="X51" s="50"/>
      <c r="Y51" s="21"/>
      <c r="AA51" s="26"/>
    </row>
    <row r="52" spans="2:27" s="9" customFormat="1" ht="12">
      <c r="B52" s="60"/>
      <c r="C52" s="63"/>
      <c r="D52" s="60"/>
      <c r="E52" s="64"/>
      <c r="F52" s="10"/>
      <c r="G52" s="10"/>
      <c r="H52" s="10"/>
      <c r="I52" s="13"/>
      <c r="J52" s="49"/>
      <c r="K52" s="10"/>
      <c r="L52" s="19"/>
      <c r="M52" s="16"/>
      <c r="N52" s="59"/>
      <c r="O52" s="13"/>
      <c r="P52" s="18"/>
      <c r="Q52" s="60"/>
      <c r="R52" s="61"/>
      <c r="S52" s="61"/>
      <c r="T52" s="61"/>
      <c r="U52" s="16"/>
      <c r="V52" s="25"/>
      <c r="W52" s="21"/>
      <c r="X52" s="50"/>
      <c r="Y52" s="21"/>
      <c r="AA52" s="26"/>
    </row>
    <row r="53" spans="2:27" s="9" customFormat="1" ht="12">
      <c r="B53" s="60"/>
      <c r="C53" s="63"/>
      <c r="D53" s="60"/>
      <c r="E53" s="64"/>
      <c r="F53" s="10"/>
      <c r="G53" s="10"/>
      <c r="H53" s="10"/>
      <c r="I53" s="13"/>
      <c r="J53" s="49"/>
      <c r="K53" s="10"/>
      <c r="L53" s="19"/>
      <c r="M53" s="16"/>
      <c r="N53" s="59"/>
      <c r="O53" s="13"/>
      <c r="P53" s="18"/>
      <c r="Q53" s="60"/>
      <c r="R53" s="61"/>
      <c r="S53" s="61"/>
      <c r="T53" s="61"/>
      <c r="U53" s="16"/>
      <c r="V53" s="25"/>
      <c r="W53" s="21"/>
      <c r="X53" s="50"/>
      <c r="Y53" s="21"/>
      <c r="AA53" s="26"/>
    </row>
    <row r="54" spans="2:28" s="9" customFormat="1" ht="12">
      <c r="B54" s="60"/>
      <c r="C54" s="63"/>
      <c r="D54" s="60"/>
      <c r="E54" s="64"/>
      <c r="F54" s="10"/>
      <c r="G54" s="10"/>
      <c r="H54" s="10"/>
      <c r="I54" s="13"/>
      <c r="J54" s="49"/>
      <c r="K54" s="10"/>
      <c r="L54" s="19"/>
      <c r="M54" s="16"/>
      <c r="N54" s="59"/>
      <c r="O54" s="13"/>
      <c r="P54" s="18"/>
      <c r="Q54" s="60"/>
      <c r="R54" s="61"/>
      <c r="S54" s="61"/>
      <c r="T54" s="61"/>
      <c r="U54" s="16"/>
      <c r="V54" s="25"/>
      <c r="W54" s="21"/>
      <c r="X54" s="50"/>
      <c r="Y54" s="50"/>
      <c r="Z54" s="8"/>
      <c r="AA54" s="65"/>
      <c r="AB54" s="8"/>
    </row>
    <row r="55" spans="2:28" s="9" customFormat="1" ht="12">
      <c r="B55" s="60"/>
      <c r="C55" s="63"/>
      <c r="D55" s="60"/>
      <c r="E55" s="64"/>
      <c r="F55" s="10"/>
      <c r="G55" s="10"/>
      <c r="H55" s="10"/>
      <c r="I55" s="13"/>
      <c r="J55" s="49"/>
      <c r="K55" s="10"/>
      <c r="L55" s="19"/>
      <c r="M55" s="16"/>
      <c r="N55" s="59"/>
      <c r="O55" s="13"/>
      <c r="P55" s="18"/>
      <c r="Q55" s="60"/>
      <c r="R55" s="61"/>
      <c r="S55" s="61"/>
      <c r="T55" s="61"/>
      <c r="U55" s="16"/>
      <c r="V55" s="25"/>
      <c r="W55" s="21"/>
      <c r="X55" s="50"/>
      <c r="Y55" s="50"/>
      <c r="Z55" s="8"/>
      <c r="AA55" s="65"/>
      <c r="AB55" s="8"/>
    </row>
    <row r="56" spans="29:47" ht="12"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</row>
    <row r="57" spans="34:47" ht="12"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</row>
    <row r="58" spans="1:47" ht="12">
      <c r="A58" s="66" t="s">
        <v>67</v>
      </c>
      <c r="B58" s="24" t="s">
        <v>154</v>
      </c>
      <c r="E58" s="24">
        <v>3.7</v>
      </c>
      <c r="I58" s="24">
        <v>3.7</v>
      </c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</row>
    <row r="59" spans="1:47" ht="12">
      <c r="A59" s="66"/>
      <c r="B59" s="24" t="s">
        <v>155</v>
      </c>
      <c r="E59" s="15">
        <v>2.72</v>
      </c>
      <c r="F59" s="15"/>
      <c r="G59" s="15"/>
      <c r="H59" s="15"/>
      <c r="I59" s="15">
        <v>2.72</v>
      </c>
      <c r="J59" s="15"/>
      <c r="K59" s="15"/>
      <c r="N59" s="15"/>
      <c r="O59" s="15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</row>
    <row r="60" spans="1:47" ht="12">
      <c r="A60" s="66"/>
      <c r="B60" s="24" t="s">
        <v>156</v>
      </c>
      <c r="E60" s="15">
        <v>2.72</v>
      </c>
      <c r="F60" s="15"/>
      <c r="G60" s="15"/>
      <c r="H60" s="15"/>
      <c r="I60" s="15">
        <v>2.72</v>
      </c>
      <c r="J60" s="15"/>
      <c r="K60" s="15"/>
      <c r="N60" s="15"/>
      <c r="O60" s="15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</row>
    <row r="61" spans="1:47" ht="12">
      <c r="A61" s="66"/>
      <c r="B61" s="24" t="s">
        <v>157</v>
      </c>
      <c r="E61" s="15">
        <v>2.72</v>
      </c>
      <c r="F61" s="15"/>
      <c r="G61" s="15"/>
      <c r="H61" s="15"/>
      <c r="I61" s="15">
        <v>2.72</v>
      </c>
      <c r="J61" s="15"/>
      <c r="K61" s="15"/>
      <c r="N61" s="15"/>
      <c r="O61" s="15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</row>
    <row r="62" spans="1:47" ht="12">
      <c r="A62" s="66"/>
      <c r="B62" s="24" t="s">
        <v>158</v>
      </c>
      <c r="E62" s="15">
        <v>2.72</v>
      </c>
      <c r="F62" s="15"/>
      <c r="G62" s="15"/>
      <c r="H62" s="15"/>
      <c r="I62" s="15">
        <v>2.72</v>
      </c>
      <c r="J62" s="15"/>
      <c r="K62" s="15"/>
      <c r="N62" s="15"/>
      <c r="O62" s="15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</row>
    <row r="63" spans="1:47" ht="12">
      <c r="A63" s="66"/>
      <c r="B63" s="24" t="s">
        <v>159</v>
      </c>
      <c r="E63" s="15">
        <v>2.72</v>
      </c>
      <c r="F63" s="15"/>
      <c r="G63" s="15"/>
      <c r="H63" s="15"/>
      <c r="I63" s="15">
        <v>2.72</v>
      </c>
      <c r="J63" s="15"/>
      <c r="K63" s="15"/>
      <c r="N63" s="15"/>
      <c r="O63" s="15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</row>
    <row r="64" spans="1:47" ht="12">
      <c r="A64" s="66"/>
      <c r="B64" s="24" t="s">
        <v>160</v>
      </c>
      <c r="E64" s="15">
        <v>2.32</v>
      </c>
      <c r="F64" s="15"/>
      <c r="G64" s="15"/>
      <c r="H64" s="15"/>
      <c r="I64" s="15">
        <v>2.32</v>
      </c>
      <c r="J64" s="15"/>
      <c r="K64" s="15"/>
      <c r="N64" s="15"/>
      <c r="O64" s="15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</row>
    <row r="65" spans="1:47" ht="12">
      <c r="A65" s="66"/>
      <c r="B65" s="24" t="s">
        <v>161</v>
      </c>
      <c r="E65" s="15">
        <v>2.32</v>
      </c>
      <c r="F65" s="15"/>
      <c r="G65" s="15"/>
      <c r="H65" s="15"/>
      <c r="I65" s="15">
        <v>2.32</v>
      </c>
      <c r="J65" s="15"/>
      <c r="K65" s="15"/>
      <c r="N65" s="15"/>
      <c r="O65" s="15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</row>
    <row r="66" spans="1:47" ht="12">
      <c r="A66" s="66"/>
      <c r="B66" s="24" t="s">
        <v>162</v>
      </c>
      <c r="E66" s="15">
        <v>2.35</v>
      </c>
      <c r="F66" s="15"/>
      <c r="G66" s="15"/>
      <c r="H66" s="15"/>
      <c r="I66" s="15">
        <v>2.35</v>
      </c>
      <c r="J66" s="15"/>
      <c r="K66" s="15"/>
      <c r="N66" s="15"/>
      <c r="O66" s="15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</row>
    <row r="67" spans="1:47" ht="12">
      <c r="A67" s="66"/>
      <c r="B67" s="15" t="s">
        <v>163</v>
      </c>
      <c r="C67" s="9"/>
      <c r="D67" s="15"/>
      <c r="E67" s="15">
        <v>2.37</v>
      </c>
      <c r="F67" s="15"/>
      <c r="G67" s="15"/>
      <c r="H67" s="15"/>
      <c r="I67" s="15">
        <v>2.37</v>
      </c>
      <c r="J67" s="15"/>
      <c r="K67" s="15"/>
      <c r="N67" s="15"/>
      <c r="O67" s="15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</row>
    <row r="68" spans="1:47" s="36" customFormat="1" ht="12">
      <c r="A68" s="66"/>
      <c r="B68" s="30" t="s">
        <v>152</v>
      </c>
      <c r="D68" s="30"/>
      <c r="E68" s="30">
        <v>7.3</v>
      </c>
      <c r="F68" s="30"/>
      <c r="G68" s="30"/>
      <c r="H68" s="30"/>
      <c r="I68" s="30"/>
      <c r="J68" s="30"/>
      <c r="K68" s="30"/>
      <c r="L68" s="30"/>
      <c r="M68" s="34"/>
      <c r="N68" s="30"/>
      <c r="O68" s="30"/>
      <c r="P68" s="30"/>
      <c r="Q68" s="30"/>
      <c r="R68" s="30"/>
      <c r="S68" s="30"/>
      <c r="T68" s="30"/>
      <c r="U68" s="34"/>
      <c r="V68" s="34"/>
      <c r="W68" s="34"/>
      <c r="X68" s="34"/>
      <c r="Y68" s="50"/>
      <c r="Z68" s="8"/>
      <c r="AA68" s="65"/>
      <c r="AB68" s="8"/>
      <c r="AC68" s="8"/>
      <c r="AD68" s="8"/>
      <c r="AE68" s="8"/>
      <c r="AF68" s="8"/>
      <c r="AG68" s="8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</row>
    <row r="69" spans="1:33" s="9" customFormat="1" ht="12">
      <c r="A69" s="67"/>
      <c r="B69" s="15"/>
      <c r="D69" s="15"/>
      <c r="E69" s="15">
        <f>SUM(E58:E68)</f>
        <v>33.96</v>
      </c>
      <c r="F69" s="15"/>
      <c r="G69" s="15"/>
      <c r="H69" s="15"/>
      <c r="I69" s="15">
        <f>SUM(I58:I68)</f>
        <v>26.660000000000004</v>
      </c>
      <c r="J69" s="15"/>
      <c r="K69" s="15"/>
      <c r="L69" s="15"/>
      <c r="M69" s="21"/>
      <c r="N69" s="15"/>
      <c r="O69" s="15"/>
      <c r="P69" s="15"/>
      <c r="Q69" s="15"/>
      <c r="R69" s="15"/>
      <c r="S69" s="15"/>
      <c r="T69" s="15"/>
      <c r="U69" s="21"/>
      <c r="V69" s="21"/>
      <c r="W69" s="21"/>
      <c r="X69" s="21"/>
      <c r="Y69" s="50"/>
      <c r="Z69" s="8"/>
      <c r="AA69" s="65"/>
      <c r="AB69" s="8"/>
      <c r="AC69" s="36"/>
      <c r="AD69" s="36"/>
      <c r="AE69" s="36"/>
      <c r="AF69" s="36"/>
      <c r="AG69" s="36"/>
    </row>
    <row r="70" spans="1:33" s="9" customFormat="1" ht="12">
      <c r="A70" s="67"/>
      <c r="B70" s="15"/>
      <c r="D70" s="15"/>
      <c r="E70" s="15"/>
      <c r="F70" s="15"/>
      <c r="G70" s="15"/>
      <c r="H70" s="15"/>
      <c r="I70" s="15"/>
      <c r="J70" s="15"/>
      <c r="K70" s="15"/>
      <c r="L70" s="15"/>
      <c r="M70" s="21"/>
      <c r="N70" s="15"/>
      <c r="O70" s="15"/>
      <c r="P70" s="15"/>
      <c r="Q70" s="15"/>
      <c r="R70" s="15"/>
      <c r="S70" s="15"/>
      <c r="T70" s="15"/>
      <c r="U70" s="21"/>
      <c r="V70" s="21"/>
      <c r="W70" s="21"/>
      <c r="X70" s="21"/>
      <c r="Y70" s="50"/>
      <c r="Z70" s="8"/>
      <c r="AA70" s="65"/>
      <c r="AB70" s="8"/>
      <c r="AC70" s="8"/>
      <c r="AD70" s="8"/>
      <c r="AE70" s="8"/>
      <c r="AF70" s="8"/>
      <c r="AG70" s="8"/>
    </row>
    <row r="71" spans="1:47" ht="12">
      <c r="A71" s="68" t="s">
        <v>68</v>
      </c>
      <c r="E71" s="15"/>
      <c r="F71" s="15"/>
      <c r="G71" s="15"/>
      <c r="H71" s="15"/>
      <c r="I71" s="15"/>
      <c r="J71" s="15"/>
      <c r="K71" s="15"/>
      <c r="N71" s="15"/>
      <c r="O71" s="15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</row>
    <row r="72" spans="1:47" ht="12">
      <c r="A72" s="68"/>
      <c r="B72" s="24" t="s">
        <v>154</v>
      </c>
      <c r="E72" s="15">
        <v>24.97</v>
      </c>
      <c r="F72" s="15"/>
      <c r="G72" s="15"/>
      <c r="H72" s="15"/>
      <c r="I72" s="15">
        <v>24.97</v>
      </c>
      <c r="J72" s="15"/>
      <c r="K72" s="15"/>
      <c r="N72" s="15"/>
      <c r="O72" s="15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</row>
    <row r="73" spans="1:47" ht="12">
      <c r="A73" s="68"/>
      <c r="B73" s="24" t="s">
        <v>155</v>
      </c>
      <c r="E73" s="15">
        <v>3.11</v>
      </c>
      <c r="F73" s="15"/>
      <c r="G73" s="15"/>
      <c r="H73" s="15"/>
      <c r="I73" s="15">
        <v>3.11</v>
      </c>
      <c r="J73" s="15"/>
      <c r="K73" s="15"/>
      <c r="N73" s="15"/>
      <c r="O73" s="15"/>
      <c r="AC73" s="36"/>
      <c r="AD73" s="36"/>
      <c r="AE73" s="36"/>
      <c r="AF73" s="36"/>
      <c r="AG73" s="36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</row>
    <row r="74" spans="1:47" s="36" customFormat="1" ht="12">
      <c r="A74" s="68"/>
      <c r="B74" s="30" t="s">
        <v>156</v>
      </c>
      <c r="D74" s="30"/>
      <c r="E74" s="30">
        <v>12.4</v>
      </c>
      <c r="F74" s="30"/>
      <c r="G74" s="30"/>
      <c r="H74" s="30"/>
      <c r="I74" s="30">
        <v>12.4</v>
      </c>
      <c r="J74" s="30"/>
      <c r="K74" s="30"/>
      <c r="L74" s="30"/>
      <c r="M74" s="34"/>
      <c r="N74" s="30"/>
      <c r="O74" s="30"/>
      <c r="P74" s="30"/>
      <c r="Q74" s="30"/>
      <c r="R74" s="30"/>
      <c r="S74" s="30"/>
      <c r="T74" s="30"/>
      <c r="U74" s="34"/>
      <c r="V74" s="34"/>
      <c r="W74" s="34"/>
      <c r="X74" s="34"/>
      <c r="Y74" s="50"/>
      <c r="Z74" s="8"/>
      <c r="AA74" s="65"/>
      <c r="AB74" s="8"/>
      <c r="AC74" s="8"/>
      <c r="AD74" s="8"/>
      <c r="AE74" s="8"/>
      <c r="AF74" s="8"/>
      <c r="AG74" s="8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</row>
    <row r="75" spans="34:47" ht="12"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</row>
    <row r="76" spans="34:47" ht="12"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</row>
    <row r="77" spans="34:47" ht="12"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</row>
    <row r="78" spans="34:47" ht="12"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</row>
    <row r="79" spans="34:47" ht="12"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</row>
    <row r="80" spans="2:47" ht="15">
      <c r="B80" s="1" t="s">
        <v>69</v>
      </c>
      <c r="C80" s="2"/>
      <c r="D80" s="1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</row>
    <row r="81" spans="2:47" ht="15">
      <c r="B81" s="1" t="s">
        <v>70</v>
      </c>
      <c r="C81" s="2"/>
      <c r="D81" s="1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</row>
    <row r="82" spans="2:47" ht="15">
      <c r="B82" s="1" t="s">
        <v>71</v>
      </c>
      <c r="C82" s="2"/>
      <c r="D82" s="1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</row>
    <row r="83" spans="2:47" ht="15">
      <c r="B83" s="6" t="s">
        <v>72</v>
      </c>
      <c r="C83" s="2"/>
      <c r="D83" s="1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</row>
    <row r="84" spans="2:47" ht="15">
      <c r="B84" s="1" t="s">
        <v>73</v>
      </c>
      <c r="C84" s="2"/>
      <c r="D84" s="1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</row>
    <row r="85" spans="2:47" ht="15">
      <c r="B85" s="1" t="s">
        <v>74</v>
      </c>
      <c r="C85" s="2"/>
      <c r="D85" s="1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</row>
    <row r="86" spans="2:47" ht="15">
      <c r="B86" s="1" t="s">
        <v>75</v>
      </c>
      <c r="C86" s="2"/>
      <c r="D86" s="1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</row>
    <row r="87" spans="2:47" ht="15">
      <c r="B87" s="6" t="s">
        <v>76</v>
      </c>
      <c r="C87" s="2"/>
      <c r="D87" s="1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</row>
    <row r="88" spans="34:47" ht="12"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</row>
    <row r="89" spans="2:47" ht="15">
      <c r="B89" s="1" t="s">
        <v>77</v>
      </c>
      <c r="C89" s="2"/>
      <c r="D89" s="1"/>
      <c r="E89" s="10">
        <v>86.3</v>
      </c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</row>
    <row r="90" spans="2:47" ht="15">
      <c r="B90" s="1" t="s">
        <v>78</v>
      </c>
      <c r="C90" s="2"/>
      <c r="D90" s="1"/>
      <c r="E90" s="10">
        <v>31.1</v>
      </c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</row>
    <row r="91" spans="2:47" ht="15">
      <c r="B91" s="1" t="s">
        <v>79</v>
      </c>
      <c r="C91" s="2"/>
      <c r="D91" s="1"/>
      <c r="E91" s="10">
        <v>43.5</v>
      </c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</row>
    <row r="92" spans="2:47" ht="15">
      <c r="B92" s="1" t="s">
        <v>80</v>
      </c>
      <c r="C92" s="2"/>
      <c r="D92" s="1"/>
      <c r="E92" s="10">
        <v>31.4</v>
      </c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</row>
    <row r="93" spans="2:47" ht="15">
      <c r="B93" s="1" t="s">
        <v>81</v>
      </c>
      <c r="C93" s="2"/>
      <c r="D93" s="1"/>
      <c r="E93" s="10">
        <v>49.1</v>
      </c>
      <c r="AE93" s="8" t="s">
        <v>82</v>
      </c>
      <c r="AF93" s="8" t="s">
        <v>83</v>
      </c>
      <c r="AG93" s="8" t="s">
        <v>84</v>
      </c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</row>
    <row r="94" spans="2:47" ht="15">
      <c r="B94" s="6" t="s">
        <v>85</v>
      </c>
      <c r="C94" s="4"/>
      <c r="D94" s="3"/>
      <c r="E94" s="28">
        <v>53.4</v>
      </c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</row>
    <row r="95" spans="34:47" ht="12"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</row>
    <row r="96" spans="2:47" ht="15">
      <c r="B96" s="1" t="s">
        <v>86</v>
      </c>
      <c r="C96" s="2"/>
      <c r="D96" s="1"/>
      <c r="E96" s="10">
        <v>86.3</v>
      </c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</row>
    <row r="97" spans="2:47" ht="15">
      <c r="B97" s="1" t="s">
        <v>87</v>
      </c>
      <c r="C97" s="2"/>
      <c r="D97" s="1"/>
      <c r="E97" s="10">
        <v>31.1</v>
      </c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</row>
    <row r="98" spans="2:47" ht="15">
      <c r="B98" s="1" t="s">
        <v>88</v>
      </c>
      <c r="C98" s="2"/>
      <c r="D98" s="1"/>
      <c r="E98" s="10">
        <v>43.5</v>
      </c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</row>
    <row r="99" spans="2:47" ht="15">
      <c r="B99" s="1" t="s">
        <v>89</v>
      </c>
      <c r="C99" s="2"/>
      <c r="D99" s="1"/>
      <c r="E99" s="10">
        <v>31.4</v>
      </c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</row>
    <row r="100" spans="2:47" ht="15">
      <c r="B100" s="1" t="s">
        <v>90</v>
      </c>
      <c r="C100" s="2"/>
      <c r="D100" s="1"/>
      <c r="E100" s="10">
        <v>49.1</v>
      </c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</row>
    <row r="101" spans="2:47" ht="15">
      <c r="B101" s="6" t="s">
        <v>91</v>
      </c>
      <c r="C101" s="4"/>
      <c r="D101" s="3"/>
      <c r="E101" s="28">
        <v>53.4</v>
      </c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</row>
    <row r="102" spans="34:47" ht="12"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</row>
    <row r="103" spans="2:47" ht="15">
      <c r="B103" s="1" t="s">
        <v>69</v>
      </c>
      <c r="C103" s="2"/>
      <c r="D103" s="1"/>
      <c r="E103" s="10">
        <v>55.4</v>
      </c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</row>
    <row r="104" spans="2:47" ht="15">
      <c r="B104" s="1" t="s">
        <v>70</v>
      </c>
      <c r="C104" s="2"/>
      <c r="D104" s="1"/>
      <c r="E104" s="10">
        <v>40.44</v>
      </c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</row>
    <row r="105" spans="2:47" ht="15">
      <c r="B105" s="1" t="s">
        <v>71</v>
      </c>
      <c r="C105" s="2"/>
      <c r="D105" s="1"/>
      <c r="E105" s="10">
        <v>42.04</v>
      </c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</row>
    <row r="106" spans="2:47" ht="15">
      <c r="B106" s="6" t="s">
        <v>72</v>
      </c>
      <c r="C106" s="4"/>
      <c r="D106" s="3"/>
      <c r="E106" s="28">
        <v>62.25</v>
      </c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</row>
    <row r="107" spans="34:47" ht="12"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</row>
    <row r="108" spans="34:47" ht="12"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</row>
    <row r="109" spans="34:47" ht="12"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</row>
    <row r="110" spans="34:47" ht="12"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</row>
    <row r="111" spans="34:47" ht="12"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</row>
    <row r="112" spans="34:47" ht="12"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</row>
    <row r="113" spans="34:47" ht="12"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</row>
    <row r="114" spans="34:47" ht="12"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</row>
    <row r="115" spans="34:47" ht="12"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</row>
  </sheetData>
  <mergeCells count="27">
    <mergeCell ref="J10:J11"/>
    <mergeCell ref="G12:G22"/>
    <mergeCell ref="G23:G24"/>
    <mergeCell ref="A25:A32"/>
    <mergeCell ref="F25:F30"/>
    <mergeCell ref="H25:H32"/>
    <mergeCell ref="N25:N30"/>
    <mergeCell ref="G31:G32"/>
    <mergeCell ref="A5:A24"/>
    <mergeCell ref="F5:F9"/>
    <mergeCell ref="H5:H24"/>
    <mergeCell ref="N5:N9"/>
    <mergeCell ref="G10:G11"/>
    <mergeCell ref="N41:N44"/>
    <mergeCell ref="G45:G47"/>
    <mergeCell ref="G48:G49"/>
    <mergeCell ref="A33:A40"/>
    <mergeCell ref="F33:F38"/>
    <mergeCell ref="H33:H40"/>
    <mergeCell ref="N33:N38"/>
    <mergeCell ref="G39:G40"/>
    <mergeCell ref="B51:E51"/>
    <mergeCell ref="A58:A68"/>
    <mergeCell ref="A71:A74"/>
    <mergeCell ref="A41:A49"/>
    <mergeCell ref="F41:F44"/>
    <mergeCell ref="H41:H49"/>
  </mergeCell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 N</cp:lastModifiedBy>
  <cp:lastPrinted>2008-09-08T14:36:10Z</cp:lastPrinted>
  <dcterms:modified xsi:type="dcterms:W3CDTF">2009-01-07T12:27:02Z</dcterms:modified>
  <cp:category/>
  <cp:version/>
  <cp:contentType/>
  <cp:contentStatus/>
</cp:coreProperties>
</file>